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.1 - Práce na ŽSv (Sborn..." sheetId="2" r:id="rId2"/>
    <sheet name="A.2 - Materiál zajištěný ..." sheetId="3" r:id="rId3"/>
    <sheet name="A.3 - Práce SSZT a SEE (S..." sheetId="4" r:id="rId4"/>
    <sheet name="A.4 - Přeprava (Sborník S..." sheetId="5" r:id="rId5"/>
    <sheet name="A.5 - VON (Sborník SŽDC 2..." sheetId="6" r:id="rId6"/>
    <sheet name="Seznam figur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'A.1 - Práce na ŽSv (Sborn...'!$C$78:$K$348</definedName>
    <definedName name="_xlnm.Print_Area" localSheetId="1">'A.1 - Práce na ŽSv (Sborn...'!$C$66:$K$348</definedName>
    <definedName name="_xlnm.Print_Titles" localSheetId="1">'A.1 - Práce na ŽSv (Sborn...'!$78:$78</definedName>
    <definedName name="_xlnm._FilterDatabase" localSheetId="2" hidden="1">'A.2 - Materiál zajištěný ...'!$C$78:$K$181</definedName>
    <definedName name="_xlnm.Print_Area" localSheetId="2">'A.2 - Materiál zajištěný ...'!$C$66:$K$181</definedName>
    <definedName name="_xlnm.Print_Titles" localSheetId="2">'A.2 - Materiál zajištěný ...'!$78:$78</definedName>
    <definedName name="_xlnm._FilterDatabase" localSheetId="3" hidden="1">'A.3 - Práce SSZT a SEE (S...'!$C$78:$K$116</definedName>
    <definedName name="_xlnm.Print_Area" localSheetId="3">'A.3 - Práce SSZT a SEE (S...'!$C$66:$K$116</definedName>
    <definedName name="_xlnm.Print_Titles" localSheetId="3">'A.3 - Práce SSZT a SEE (S...'!$78:$78</definedName>
    <definedName name="_xlnm._FilterDatabase" localSheetId="4" hidden="1">'A.4 - Přeprava (Sborník S...'!$C$78:$K$91</definedName>
    <definedName name="_xlnm.Print_Area" localSheetId="4">'A.4 - Přeprava (Sborník S...'!$C$66:$K$91</definedName>
    <definedName name="_xlnm.Print_Titles" localSheetId="4">'A.4 - Přeprava (Sborník S...'!$78:$78</definedName>
    <definedName name="_xlnm._FilterDatabase" localSheetId="5" hidden="1">'A.5 - VON (Sborník SŽDC 2...'!$C$78:$K$89</definedName>
    <definedName name="_xlnm.Print_Area" localSheetId="5">'A.5 - VON (Sborník SŽDC 2...'!$C$66:$K$89</definedName>
    <definedName name="_xlnm.Print_Titles" localSheetId="5">'A.5 - VON (Sborník SŽDC 2...'!$78:$78</definedName>
    <definedName name="_xlnm.Print_Area" localSheetId="6">'Seznam figur'!$C$4:$G$56</definedName>
    <definedName name="_xlnm.Print_Titles" localSheetId="6">'Seznam figur'!$9:$9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59"/>
  <c i="6" r="J35"/>
  <c i="1" r="AX59"/>
  <c i="6" r="BI88"/>
  <c r="BH88"/>
  <c r="BG88"/>
  <c r="BF88"/>
  <c r="T88"/>
  <c r="R88"/>
  <c r="P88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5" r="J37"/>
  <c r="J36"/>
  <c i="1" r="AY58"/>
  <c i="5" r="J35"/>
  <c i="1" r="AX58"/>
  <c i="5"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4" r="J37"/>
  <c r="J36"/>
  <c i="1" r="AY57"/>
  <c i="4" r="J35"/>
  <c i="1" r="AX57"/>
  <c i="4"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69"/>
  <c i="3" r="J37"/>
  <c r="J36"/>
  <c i="1" r="AY56"/>
  <c i="3" r="J35"/>
  <c i="1" r="AX56"/>
  <c i="3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2" r="J37"/>
  <c r="J36"/>
  <c i="1" r="AY55"/>
  <c i="2" r="J35"/>
  <c i="1" r="AX55"/>
  <c i="2"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77"/>
  <c r="BH277"/>
  <c r="BG277"/>
  <c r="BF277"/>
  <c r="T277"/>
  <c r="R277"/>
  <c r="P277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73"/>
  <c r="BH173"/>
  <c r="BG173"/>
  <c r="BF173"/>
  <c r="T173"/>
  <c r="R173"/>
  <c r="P173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3" r="J180"/>
  <c r="BK178"/>
  <c r="BK174"/>
  <c r="BK172"/>
  <c r="J166"/>
  <c r="BK158"/>
  <c r="BK146"/>
  <c r="J130"/>
  <c r="BK126"/>
  <c r="BK124"/>
  <c r="BK122"/>
  <c r="BK120"/>
  <c r="J118"/>
  <c r="BK114"/>
  <c r="BK112"/>
  <c r="J108"/>
  <c r="J104"/>
  <c r="J92"/>
  <c r="J90"/>
  <c r="J88"/>
  <c r="J84"/>
  <c r="BK82"/>
  <c i="2" r="J343"/>
  <c r="BK337"/>
  <c r="J335"/>
  <c r="J333"/>
  <c r="BK331"/>
  <c r="J325"/>
  <c r="J321"/>
  <c r="J295"/>
  <c r="J293"/>
  <c r="J289"/>
  <c r="BK286"/>
  <c r="J277"/>
  <c r="BK266"/>
  <c r="BK259"/>
  <c r="J253"/>
  <c r="J247"/>
  <c r="BK245"/>
  <c r="J243"/>
  <c r="BK231"/>
  <c r="J225"/>
  <c r="J222"/>
  <c r="J207"/>
  <c r="BK204"/>
  <c r="BK195"/>
  <c r="BK193"/>
  <c r="J186"/>
  <c r="BK173"/>
  <c r="J143"/>
  <c r="BK140"/>
  <c r="J137"/>
  <c r="J134"/>
  <c r="BK131"/>
  <c r="BK125"/>
  <c r="J113"/>
  <c r="BK95"/>
  <c r="BK92"/>
  <c r="J89"/>
  <c r="J86"/>
  <c r="BK83"/>
  <c r="J80"/>
  <c i="6" r="J88"/>
  <c r="BK86"/>
  <c r="J86"/>
  <c r="BK83"/>
  <c r="J83"/>
  <c r="BK80"/>
  <c r="J80"/>
  <c i="4" r="J115"/>
  <c r="BK113"/>
  <c r="J110"/>
  <c r="J107"/>
  <c r="BK104"/>
  <c r="J101"/>
  <c r="J98"/>
  <c i="3" r="J178"/>
  <c r="J176"/>
  <c r="J172"/>
  <c r="J170"/>
  <c r="J168"/>
  <c r="J162"/>
  <c r="BK160"/>
  <c r="J156"/>
  <c r="BK154"/>
  <c r="J152"/>
  <c r="J150"/>
  <c r="J148"/>
  <c r="J138"/>
  <c r="BK134"/>
  <c r="BK132"/>
  <c r="BK128"/>
  <c r="J124"/>
  <c r="BK116"/>
  <c r="J114"/>
  <c r="J112"/>
  <c r="J106"/>
  <c r="BK102"/>
  <c r="BK96"/>
  <c r="J94"/>
  <c r="BK92"/>
  <c r="BK90"/>
  <c r="BK88"/>
  <c r="J86"/>
  <c i="2" r="BK341"/>
  <c r="J339"/>
  <c r="J327"/>
  <c r="BK319"/>
  <c r="J317"/>
  <c r="BK313"/>
  <c r="BK311"/>
  <c r="J309"/>
  <c r="BK303"/>
  <c r="J301"/>
  <c r="J299"/>
  <c r="J297"/>
  <c r="J291"/>
  <c r="BK289"/>
  <c r="J286"/>
  <c r="J264"/>
  <c r="J262"/>
  <c r="J259"/>
  <c r="J256"/>
  <c r="BK250"/>
  <c r="BK247"/>
  <c r="J245"/>
  <c r="BK243"/>
  <c r="J234"/>
  <c r="J231"/>
  <c r="BK228"/>
  <c r="BK222"/>
  <c r="J219"/>
  <c r="BK216"/>
  <c r="J213"/>
  <c r="BK210"/>
  <c r="J204"/>
  <c r="BK201"/>
  <c r="BK198"/>
  <c r="J195"/>
  <c r="J173"/>
  <c r="J140"/>
  <c r="BK137"/>
  <c r="J128"/>
  <c r="BK122"/>
  <c r="J119"/>
  <c r="BK116"/>
  <c r="BK113"/>
  <c r="BK110"/>
  <c r="BK107"/>
  <c r="BK104"/>
  <c r="J101"/>
  <c r="J98"/>
  <c r="BK89"/>
  <c i="1" r="AS54"/>
  <c i="3" r="BK180"/>
  <c r="J164"/>
  <c r="BK156"/>
  <c r="J154"/>
  <c r="BK152"/>
  <c r="BK144"/>
  <c r="J142"/>
  <c r="J140"/>
  <c r="BK138"/>
  <c r="BK136"/>
  <c r="J134"/>
  <c r="J132"/>
  <c r="BK130"/>
  <c r="J128"/>
  <c r="J126"/>
  <c r="J122"/>
  <c r="J120"/>
  <c r="BK110"/>
  <c r="BK108"/>
  <c r="BK106"/>
  <c r="BK104"/>
  <c r="J100"/>
  <c r="J98"/>
  <c r="J96"/>
  <c r="BK94"/>
  <c r="BK84"/>
  <c r="J80"/>
  <c i="2" r="BK343"/>
  <c r="J337"/>
  <c r="BK335"/>
  <c r="BK333"/>
  <c r="J331"/>
  <c r="BK329"/>
  <c r="BK325"/>
  <c r="J323"/>
  <c r="BK317"/>
  <c r="J315"/>
  <c r="J311"/>
  <c r="J307"/>
  <c r="J305"/>
  <c r="BK299"/>
  <c r="BK277"/>
  <c r="BK268"/>
  <c r="BK256"/>
  <c r="BK240"/>
  <c r="BK237"/>
  <c r="BK234"/>
  <c r="J228"/>
  <c r="BK225"/>
  <c r="BK219"/>
  <c r="J216"/>
  <c r="J198"/>
  <c r="J191"/>
  <c r="BK134"/>
  <c r="J131"/>
  <c r="BK128"/>
  <c r="BK119"/>
  <c r="J116"/>
  <c r="BK101"/>
  <c r="J92"/>
  <c r="BK86"/>
  <c r="J83"/>
  <c i="6" r="BK88"/>
  <c i="5" r="BK89"/>
  <c r="J89"/>
  <c r="BK86"/>
  <c r="J86"/>
  <c r="BK83"/>
  <c r="J83"/>
  <c r="BK80"/>
  <c r="J80"/>
  <c i="4" r="BK115"/>
  <c r="J113"/>
  <c r="BK110"/>
  <c r="BK107"/>
  <c r="J104"/>
  <c r="BK101"/>
  <c r="BK98"/>
  <c r="BK95"/>
  <c r="J95"/>
  <c r="BK92"/>
  <c r="J92"/>
  <c r="BK89"/>
  <c r="J89"/>
  <c r="BK86"/>
  <c r="J86"/>
  <c r="BK83"/>
  <c r="J83"/>
  <c r="BK80"/>
  <c r="J80"/>
  <c i="3" r="BK176"/>
  <c r="J174"/>
  <c r="BK170"/>
  <c r="BK168"/>
  <c r="BK166"/>
  <c r="BK164"/>
  <c r="BK162"/>
  <c r="J160"/>
  <c r="J158"/>
  <c r="BK150"/>
  <c r="BK148"/>
  <c r="J146"/>
  <c r="J144"/>
  <c r="BK142"/>
  <c r="BK140"/>
  <c r="J136"/>
  <c r="BK118"/>
  <c r="J116"/>
  <c r="J110"/>
  <c r="J102"/>
  <c r="BK100"/>
  <c r="BK98"/>
  <c r="BK86"/>
  <c r="J82"/>
  <c r="BK80"/>
  <c i="2" r="BK347"/>
  <c r="J347"/>
  <c r="BK345"/>
  <c r="J345"/>
  <c r="J341"/>
  <c r="BK339"/>
  <c r="J329"/>
  <c r="BK327"/>
  <c r="BK323"/>
  <c r="BK321"/>
  <c r="J319"/>
  <c r="BK315"/>
  <c r="J313"/>
  <c r="BK309"/>
  <c r="BK307"/>
  <c r="BK305"/>
  <c r="J303"/>
  <c r="BK301"/>
  <c r="BK297"/>
  <c r="BK295"/>
  <c r="BK293"/>
  <c r="BK291"/>
  <c r="J268"/>
  <c r="J266"/>
  <c r="BK264"/>
  <c r="BK262"/>
  <c r="BK253"/>
  <c r="J250"/>
  <c r="J240"/>
  <c r="J237"/>
  <c r="BK213"/>
  <c r="J210"/>
  <c r="BK207"/>
  <c r="J201"/>
  <c r="J193"/>
  <c r="BK191"/>
  <c r="BK186"/>
  <c r="BK143"/>
  <c r="J125"/>
  <c r="J122"/>
  <c r="J110"/>
  <c r="J107"/>
  <c r="J104"/>
  <c r="BK98"/>
  <c r="J95"/>
  <c r="BK80"/>
  <c l="1" r="P79"/>
  <c i="1" r="AU55"/>
  <c i="3" r="T79"/>
  <c i="4" r="BK79"/>
  <c r="J79"/>
  <c r="J59"/>
  <c r="P79"/>
  <c i="1" r="AU57"/>
  <c i="4" r="R79"/>
  <c r="T79"/>
  <c i="5" r="P79"/>
  <c i="1" r="AU58"/>
  <c i="5" r="R79"/>
  <c i="6" r="P79"/>
  <c i="1" r="AU59"/>
  <c i="2" r="BK79"/>
  <c r="J79"/>
  <c i="3" r="BK79"/>
  <c r="J79"/>
  <c r="J59"/>
  <c i="5" r="BK79"/>
  <c r="J79"/>
  <c r="J59"/>
  <c i="6" r="R79"/>
  <c i="2" r="R79"/>
  <c i="3" r="R79"/>
  <c i="5" r="T79"/>
  <c i="6" r="T79"/>
  <c i="2" r="T79"/>
  <c i="3" r="P79"/>
  <c i="1" r="AU56"/>
  <c i="6" r="BK79"/>
  <c r="J79"/>
  <c r="J59"/>
  <c i="2" r="F55"/>
  <c r="BE80"/>
  <c r="BE86"/>
  <c r="BE89"/>
  <c r="BE113"/>
  <c r="BE116"/>
  <c r="BE125"/>
  <c r="BE195"/>
  <c r="BE201"/>
  <c r="BE222"/>
  <c r="BE225"/>
  <c r="BE231"/>
  <c r="BE243"/>
  <c r="BE256"/>
  <c r="BE277"/>
  <c r="BE289"/>
  <c r="BE319"/>
  <c r="BE331"/>
  <c r="BE343"/>
  <c r="BE345"/>
  <c r="BE347"/>
  <c i="3" r="E48"/>
  <c r="J52"/>
  <c r="F55"/>
  <c r="BE90"/>
  <c r="BE94"/>
  <c r="BE100"/>
  <c r="BE104"/>
  <c r="BE124"/>
  <c r="BE130"/>
  <c i="4" r="E48"/>
  <c r="J73"/>
  <c r="F76"/>
  <c r="BE80"/>
  <c r="BE83"/>
  <c r="BE86"/>
  <c r="BE89"/>
  <c r="BE92"/>
  <c r="BE95"/>
  <c r="BE98"/>
  <c r="BE104"/>
  <c r="BE107"/>
  <c r="BE110"/>
  <c i="5" r="E48"/>
  <c r="J52"/>
  <c r="F55"/>
  <c r="BE80"/>
  <c r="BE83"/>
  <c r="BE86"/>
  <c r="BE89"/>
  <c i="2" r="BE104"/>
  <c r="BE107"/>
  <c r="BE110"/>
  <c r="BE122"/>
  <c r="BE137"/>
  <c r="BE140"/>
  <c r="BE143"/>
  <c r="BE173"/>
  <c r="BE191"/>
  <c r="BE193"/>
  <c r="BE207"/>
  <c r="BE210"/>
  <c r="BE228"/>
  <c r="BE234"/>
  <c r="BE245"/>
  <c r="BE250"/>
  <c r="BE259"/>
  <c r="BE262"/>
  <c r="BE286"/>
  <c r="BE293"/>
  <c r="BE301"/>
  <c r="BE311"/>
  <c r="BE337"/>
  <c r="BE339"/>
  <c i="3" r="BE82"/>
  <c r="BE86"/>
  <c r="BE96"/>
  <c r="BE102"/>
  <c r="BE112"/>
  <c r="BE114"/>
  <c r="BE116"/>
  <c r="BE122"/>
  <c r="BE126"/>
  <c r="BE132"/>
  <c r="BE144"/>
  <c r="BE146"/>
  <c r="BE148"/>
  <c r="BE150"/>
  <c r="BE166"/>
  <c r="BE168"/>
  <c r="BE170"/>
  <c r="BE174"/>
  <c r="BE178"/>
  <c r="BE180"/>
  <c i="2" r="J52"/>
  <c r="BE92"/>
  <c r="BE95"/>
  <c r="BE128"/>
  <c r="BE131"/>
  <c r="BE134"/>
  <c r="BE204"/>
  <c r="BE240"/>
  <c r="BE264"/>
  <c r="BE266"/>
  <c r="BE268"/>
  <c r="BE291"/>
  <c r="BE321"/>
  <c r="BE323"/>
  <c r="BE329"/>
  <c r="BE333"/>
  <c i="3" r="BE80"/>
  <c r="BE98"/>
  <c r="BE110"/>
  <c r="BE118"/>
  <c r="BE120"/>
  <c r="BE128"/>
  <c r="BE154"/>
  <c r="BE156"/>
  <c r="BE158"/>
  <c r="BE162"/>
  <c r="BE172"/>
  <c i="4" r="BE101"/>
  <c r="BE113"/>
  <c r="BE115"/>
  <c i="6" r="E48"/>
  <c r="J52"/>
  <c r="F55"/>
  <c r="BE80"/>
  <c r="BE83"/>
  <c r="BE86"/>
  <c r="BE88"/>
  <c i="2" r="E48"/>
  <c r="BE83"/>
  <c r="BE98"/>
  <c r="BE101"/>
  <c r="BE119"/>
  <c r="BE186"/>
  <c r="BE198"/>
  <c r="BE213"/>
  <c r="BE216"/>
  <c r="BE219"/>
  <c r="BE237"/>
  <c r="BE247"/>
  <c r="BE253"/>
  <c r="BE295"/>
  <c r="BE297"/>
  <c r="BE299"/>
  <c r="BE303"/>
  <c r="BE305"/>
  <c r="BE307"/>
  <c r="BE309"/>
  <c r="BE313"/>
  <c r="BE315"/>
  <c r="BE317"/>
  <c r="BE325"/>
  <c r="BE327"/>
  <c r="BE335"/>
  <c r="BE341"/>
  <c i="3" r="BE84"/>
  <c r="BE88"/>
  <c r="BE92"/>
  <c r="BE106"/>
  <c r="BE108"/>
  <c r="BE134"/>
  <c r="BE136"/>
  <c r="BE138"/>
  <c r="BE140"/>
  <c r="BE142"/>
  <c r="BE152"/>
  <c r="BE160"/>
  <c r="BE164"/>
  <c r="BE176"/>
  <c i="2" r="F36"/>
  <c i="1" r="BC55"/>
  <c i="3" r="J34"/>
  <c i="1" r="AW56"/>
  <c i="3" r="F34"/>
  <c i="1" r="BA56"/>
  <c i="3" r="F36"/>
  <c i="1" r="BC56"/>
  <c i="6" r="F34"/>
  <c i="1" r="BA59"/>
  <c i="6" r="J34"/>
  <c i="1" r="AW59"/>
  <c i="6" r="F35"/>
  <c i="1" r="BB59"/>
  <c i="6" r="F36"/>
  <c i="1" r="BC59"/>
  <c i="2" r="J34"/>
  <c i="1" r="AW55"/>
  <c i="3" r="F37"/>
  <c i="1" r="BD56"/>
  <c i="3" r="F35"/>
  <c i="1" r="BB56"/>
  <c i="4" r="F34"/>
  <c i="1" r="BA57"/>
  <c i="4" r="J34"/>
  <c i="1" r="AW57"/>
  <c i="4" r="F35"/>
  <c i="1" r="BB57"/>
  <c i="4" r="F36"/>
  <c i="1" r="BC57"/>
  <c i="5" r="F36"/>
  <c i="1" r="BC58"/>
  <c i="2" r="F37"/>
  <c i="1" r="BD55"/>
  <c i="5" r="F35"/>
  <c i="1" r="BB58"/>
  <c i="2" r="J30"/>
  <c i="1" r="AG55"/>
  <c i="5" r="F37"/>
  <c i="1" r="BD58"/>
  <c i="2" r="F35"/>
  <c i="1" r="BB55"/>
  <c i="6" r="F37"/>
  <c i="1" r="BD59"/>
  <c i="4" r="F37"/>
  <c i="1" r="BD57"/>
  <c i="5" r="F34"/>
  <c i="1" r="BA58"/>
  <c i="2" r="F34"/>
  <c i="1" r="BA55"/>
  <c i="5" r="J34"/>
  <c i="1" r="AW58"/>
  <c i="2" l="1" r="J59"/>
  <c i="3" r="J30"/>
  <c i="1" r="AG56"/>
  <c i="4" r="J30"/>
  <c i="1" r="AG57"/>
  <c r="BB54"/>
  <c r="W31"/>
  <c i="4" r="J33"/>
  <c i="1" r="AV57"/>
  <c r="AT57"/>
  <c r="BC54"/>
  <c r="W32"/>
  <c i="6" r="J33"/>
  <c i="1" r="AV59"/>
  <c r="AT59"/>
  <c r="BD54"/>
  <c r="W33"/>
  <c i="2" r="J33"/>
  <c i="1" r="AV55"/>
  <c r="AT55"/>
  <c i="6" r="J30"/>
  <c i="1" r="AG59"/>
  <c r="AN59"/>
  <c i="4" r="F33"/>
  <c i="1" r="AZ57"/>
  <c i="5" r="J33"/>
  <c i="1" r="AV58"/>
  <c r="AT58"/>
  <c i="2" r="F33"/>
  <c i="1" r="AZ55"/>
  <c i="5" r="J30"/>
  <c i="1" r="AG58"/>
  <c r="AN58"/>
  <c i="3" r="F33"/>
  <c i="1" r="AZ56"/>
  <c i="5" r="F33"/>
  <c i="1" r="AZ58"/>
  <c r="BA54"/>
  <c r="AW54"/>
  <c r="AK30"/>
  <c i="6" r="F33"/>
  <c i="1" r="AZ59"/>
  <c r="AU54"/>
  <c i="3" r="J33"/>
  <c i="1" r="AV56"/>
  <c r="AT56"/>
  <c i="4" l="1" r="J39"/>
  <c i="5" r="J39"/>
  <c i="3" r="J39"/>
  <c i="6" r="J39"/>
  <c i="2" r="J39"/>
  <c i="1" r="AN55"/>
  <c r="AN56"/>
  <c r="AN57"/>
  <c r="AG54"/>
  <c r="W30"/>
  <c r="AX54"/>
  <c r="AY54"/>
  <c r="AZ54"/>
  <c r="W29"/>
  <c l="1" r="AK26"/>
  <c r="AV54"/>
  <c r="AK29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<sst xmlns="http://schemas.openxmlformats.org/spreadsheetml/2006/main">
  <si>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</si>
  <si>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</si>
  <si>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</si>
  <si>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</si>
  <si>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</si>
  <si>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{43388333-851d-4025-87c7-b2f16c46d49b}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</si>
  <si>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</si>
  <si>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</si>
  <si>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</si>
  <si>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</si>
  <si>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</si>
  <si>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</si>
  <si>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</si>
  <si>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</si>
  <si>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65020118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</si>
  <si>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</si>
  <si>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</si>
  <si>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kolejí a výhybek v ŽST Cheb</t>
  </si>
  <si>
    <t>KSO:</t>
  </si>
  <si>
    <t/>
  </si>
  <si>
    <t>CC-CZ:</t>
  </si>
  <si>
    <t>Místo:</t>
  </si>
  <si>
    <t>ŽST Cheb</t>
  </si>
  <si>
    <t>Datum:</t>
  </si>
  <si>
    <t>14. 2. 2020</t>
  </si>
  <si>
    <t>Zadavatel:</t>
  </si>
  <si>
    <t>IČ:</t>
  </si>
  <si>
    <t>70994234</t>
  </si>
  <si>
    <t>Správa železnic, s.o.-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</si>
  <si>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</si>
  <si>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</si>
  <si>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</si>
  <si>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</si>
  <si>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</si>
  <si>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</si>
  <si>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</si>
  <si>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</si>
  <si>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Monika Roztočilová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</si>
  <si>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</si>
  <si>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</si>
  <si>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</si>
  <si>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</si>
  <si>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</si>
  <si>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</si>
  <si>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</si>
  <si>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</si>
  <si>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</si>
  <si>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</si>
  <si>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</si>
  <si>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</si>
  <si>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</si>
  <si>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</si>
  <si>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</si>
  <si>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</si>
  <si>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</si>
  <si>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</si>
  <si>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</si>
  <si>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</si>
  <si>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</si>
  <si>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</si>
  <si>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</si>
  <si>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</si>
  <si>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</si>
  <si>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</si>
  <si>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</si>
  <si>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</si>
  <si>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</si>
  <si>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</si>
  <si>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</si>
  <si>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</si>
  <si>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</si>
  <si>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</si>
  <si>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</si>
  <si>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</si>
  <si>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</si>
  <si>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</si>
  <si>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</si>
  <si>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</si>
  <si>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</si>
  <si>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</si>
  <si>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Práce na ŽSv (Sborník SŽDC 2019)</t>
  </si>
  <si>
    <t>STA</t>
  </si>
  <si>
    <t>1</t>
  </si>
  <si>
    <t>{1a36e994-af60-4f09-bd7a-0b597d52c16f}</t>
  </si>
  <si>
    <t>2</t>
  </si>
  <si>
    <t>A.2</t>
  </si>
  <si>
    <t>Materiál zajištěný objednatelem - NEOCEŇOVAT</t>
  </si>
  <si>
    <t>{92a1fa40-9990-4c0e-9cbe-aad0b5186d87}</t>
  </si>
  <si>
    <t>A.3</t>
  </si>
  <si>
    <t>Práce SSZT a SEE (Sborník SŽDC 2019)</t>
  </si>
  <si>
    <t>{15177d79-fcce-4118-8502-65c5020f3492}</t>
  </si>
  <si>
    <t>A.4</t>
  </si>
  <si>
    <t>Přeprava (Sborník SŽDC 2019)</t>
  </si>
  <si>
    <t>{57bf5f1f-3b70-4c48-86fc-61ccabd04a84}</t>
  </si>
  <si>
    <t>A.5</t>
  </si>
  <si>
    <t>VON (Sborník SŽDC 2019)</t>
  </si>
  <si>
    <t>{c38541a3-6e29-4081-bfeb-9c9a14a708d8}</t>
  </si>
  <si>
    <t>F01</t>
  </si>
  <si>
    <t>ŠL - kolej</t>
  </si>
  <si>
    <t>216,382</t>
  </si>
  <si>
    <t>F02</t>
  </si>
  <si>
    <t>ŠL - výhybka</t>
  </si>
  <si>
    <t>607,347</t>
  </si>
  <si>
    <t>KRYCÍ LIST SOUPISU PRACÍ</t>
  </si>
  <si>
    <t>Objekt:</t>
  </si>
  <si>
    <t>A.1 - Práce na ŽSv (Sborník SŽDC 2019)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</si>
  <si>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</si>
  <si>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</si>
  <si>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</si>
  <si>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</si>
  <si>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</si>
  <si>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</si>
  <si>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</si>
  <si>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</si>
  <si>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</si>
  <si>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</si>
  <si>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</si>
  <si>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</si>
  <si>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</si>
  <si>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</si>
  <si>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</si>
  <si>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</si>
  <si>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</si>
  <si>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</si>
  <si>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5913035010</t>
  </si>
  <si>
    <t>Demontáž celopryžové přejezdové konstrukce málo zatížené v koleji část vnější a vnitřní bez závěrných zídek</t>
  </si>
  <si>
    <t>m</t>
  </si>
  <si>
    <t>Sborník UOŽI 01 2019</t>
  </si>
  <si>
    <t>4</t>
  </si>
  <si>
    <t>ROZPOCET</t>
  </si>
  <si>
    <t>-1885284309</t>
  </si>
  <si>
    <t>PP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</si>
  <si>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</si>
  <si>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</t>
  </si>
  <si>
    <t>Poznámka k položce:_x000d_
sp 105/106</t>
  </si>
  <si>
    <t>5913040010</t>
  </si>
  <si>
    <t>Montáž celopryžové přejezdové konstrukce málo zatížené v koleji část vnější a vnitřní bez závěrných zídek</t>
  </si>
  <si>
    <t>-2034171524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</si>
  <si>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</si>
  <si>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3</t>
  </si>
  <si>
    <t>5913070010</t>
  </si>
  <si>
    <t>Demontáž betonové přejezdové konstrukce část vnější a vnitřní bez závěrných zídek</t>
  </si>
  <si>
    <t>1356133832</t>
  </si>
  <si>
    <t>Demontáž betonové přejezdové konstrukce část vnější a vnitřní bez závěrných zídek. Poznámka: 1. V cenách jsou započteny náklady na demontáž konstrukce a naložení na dopravní prostředek.</t>
  </si>
  <si>
    <t>Poznámka k položce:_x000d_
ZV123</t>
  </si>
  <si>
    <t>5913075010</t>
  </si>
  <si>
    <t>Montáž betonové přejezdové konstrukce část vnější a vnitřní bez závěrných zídek</t>
  </si>
  <si>
    <t>834090914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</si>
  <si>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</si>
  <si>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5</t>
  </si>
  <si>
    <t>5913215040</t>
  </si>
  <si>
    <t>Demontáž kolejnicových dílů přejezdu náběhový klín</t>
  </si>
  <si>
    <t>kus</t>
  </si>
  <si>
    <t>1125735285</t>
  </si>
  <si>
    <t>Demontáž kolejnicových dílů přejezdu náběhový klín. Poznámka: 1. V cenách jsou započteny náklady na demontáž a naložení na dopravní prostředek.</t>
  </si>
  <si>
    <t>Poznámka k položce:_x000d_
z užitých pražců</t>
  </si>
  <si>
    <t>6</t>
  </si>
  <si>
    <t>5913220040</t>
  </si>
  <si>
    <t>Montáž kolejnicových dílů přejezdu náběhový klín</t>
  </si>
  <si>
    <t>-1924466671</t>
  </si>
  <si>
    <t>Montáž kolejnicových dílů přejezdu náběhový klín. Poznámka: 1. V cenách jsou započteny náklady na montáž a manipulaci. 2. V cenách nejsou obsaženy náklady na dodávku materiálu.</t>
  </si>
  <si>
    <t>7</t>
  </si>
  <si>
    <t>5911005110</t>
  </si>
  <si>
    <t>Válečková stolička jazyka nadzvedávací demontáž s upevněním na patu kolejnice</t>
  </si>
  <si>
    <t>665676047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</si>
  <si>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</si>
  <si>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 xml:space="preserve">Poznámka k položce:_x000d_
VČ15 - 6 ks     VČ68 - 4 ks    VČ105 - 4 ks    VČ123 - 4 ks_x000d_
VČ16 - 4 ks     VČ74 - 4 ks    VČ106 - 4 ks    VČ132 - 4 ks_x000d_
VČ18 - 6 ks     VČ91 - 6 ks</t>
  </si>
  <si>
    <t>8</t>
  </si>
  <si>
    <t>5911005210</t>
  </si>
  <si>
    <t>Válečková stolička jazyka nadzvedávací montáž s upevněním na patu kolejnice</t>
  </si>
  <si>
    <t>1795372116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</si>
  <si>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</si>
  <si>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9</t>
  </si>
  <si>
    <t>5911005310</t>
  </si>
  <si>
    <t>Válečková stolička jazyka nadzvedávací seřízení s upevněním na patu kolejnice</t>
  </si>
  <si>
    <t>-673847747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</si>
  <si>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</si>
  <si>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10</t>
  </si>
  <si>
    <t>5911309020</t>
  </si>
  <si>
    <t>Demontáž hákového závěru výhybky jednoduché jednozávěrové soustavy S49</t>
  </si>
  <si>
    <t>979260708</t>
  </si>
  <si>
    <t>Demontáž hákového závěru výhybky jednoduché jednozávěrové soustavy S49. Poznámka: 1. V cenách jsou započteny náklady na demontáž závěru a naložení na dopravní prostředek.</t>
  </si>
  <si>
    <t>Poznámka k položce:_x000d_
VČ15, VČ16, VČ18, VČ68, VČ105, VČ106, VČ123, VČ132</t>
  </si>
  <si>
    <t>11</t>
  </si>
  <si>
    <t>5911311020</t>
  </si>
  <si>
    <t>Montáž hákového závěru výhybky jednoduché jednozávěrové soustavy S49</t>
  </si>
  <si>
    <t>1212295232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</si>
  <si>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</si>
  <si>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12</t>
  </si>
  <si>
    <t>5911313020</t>
  </si>
  <si>
    <t>Seřízení hákového závěru výhybky jednoduché jednozávěrové soustavy S49</t>
  </si>
  <si>
    <t>1869935669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</si>
  <si>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</si>
  <si>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13</t>
  </si>
  <si>
    <t>5906035030</t>
  </si>
  <si>
    <t>Souvislá výměna pražců současně s výměnou nebo čištěním KL pražce dřevěné výhybkové délky do 3 m</t>
  </si>
  <si>
    <t>-1879499549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</si>
  <si>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</si>
  <si>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dle montážního plánu</t>
  </si>
  <si>
    <t>14</t>
  </si>
  <si>
    <t>5906035040</t>
  </si>
  <si>
    <t>Souvislá výměna pražců současně s výměnou nebo čištěním KL pražce dřevěné výhybkové délky přes 3 do 4 m</t>
  </si>
  <si>
    <t>-1678506874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</si>
  <si>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</si>
  <si>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dle dispozičního plánu</t>
  </si>
  <si>
    <t>5906035050</t>
  </si>
  <si>
    <t>Souvislá výměna pražců současně s výměnou nebo čištěním KL pražce dřevěné výhybkové délky přes 4 do 5 m</t>
  </si>
  <si>
    <t>-1285998627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</si>
  <si>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</si>
  <si>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dle dispozičního plánu + společné dlouhé:_x000d_
4,3 m - 4 ks_x000d_
4,4 m - 13 ks_x000d_
4,5 m - 25 ks_x000d_
4,6 m - 10 ks</t>
  </si>
  <si>
    <t>16</t>
  </si>
  <si>
    <t>5906035010</t>
  </si>
  <si>
    <t>Souvislá výměna pražců současně s výměnou nebo čištěním KL pražce dřevěné příčné nevystrojené</t>
  </si>
  <si>
    <t>1732506286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</si>
  <si>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</si>
  <si>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KV15 (sp 15/8) - 7 ks_x000d_
KV16 (sp 16/19) - 10 ks_x000d_
KV18 (sp 18/20) - 4 ks_x000d_
KV18 (sp 18/24) - 6 ks_x000d_
ZV68 (sp 67/68) - 22 ks_x000d_
KV68 (sp 68/74) - 11 ks_x000d_
KV68 (sp 68/79) - 10 ks_x000d_
ZV74 (sp 74/77) - 3 ks_x000d_
ZV91 (do 2TK) - 11 ks_x000d_
KV91 (sp 91/82) - 5 ks_x000d_
ZV105 (sp 104/105) - 1 ks_x000d_
KV105 (sp105/107) 3 ks_x000d_
KV105 (sp 105/106) - 3 ks_x000d_
ZV106 (sp106/105) - 4 ks_x000d_
KV106 (sp 106/111) - 10 ks_x000d_
KV106 (sp 106/115) - 10 ks_x000d_
KV123 (sp 123/112) - 9 ks_x000d_
ZV132 (sp 128/132) - 30 ks_x000d_
KV132 (do 128SK) - 8 ks_x000d_
KV132 (do 130SK) - 11 ks</t>
  </si>
  <si>
    <t>17</t>
  </si>
  <si>
    <t>5906035120</t>
  </si>
  <si>
    <t>Souvislá výměna pražců současně s výměnou nebo čištěním KL pražce betonové příčné vystrojené</t>
  </si>
  <si>
    <t>794538593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</si>
  <si>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</si>
  <si>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pražce SB8 vystrojené:_x000d_
KV68 (sp 68/79) - 15 ks_x000d_
KV91 (sp 91/82) - 16 ks_x000d_
pražce B91S vystrojené:_x000d_
ZV77 (sp 74/77) - 70 ks</t>
  </si>
  <si>
    <t>18</t>
  </si>
  <si>
    <t>5906120010</t>
  </si>
  <si>
    <t>Zkrácení dřevěného pražce odřezáním</t>
  </si>
  <si>
    <t>1250284256</t>
  </si>
  <si>
    <t>Zkrácení dřevěného pražce odřezáním. Poznámka: 1. V cenách jsou započteny náklady na odstranění mřížky, zkrácení, ošetření čela pražce impregnačním prostředkem a osazení mřížky</t>
  </si>
  <si>
    <t xml:space="preserve">Poznámka k položce:_x000d_
KV15 (sp 15/8) - 5 ks_x000d_
KV16 (sp 16/19) - 5 ks_x000d_
KV18 (sp 18/20) - 4 ks_x000d_
KV18 (sp 18/24) - 5 ks_x000d_
KV68 (sp 68/74) - 5 ks_x000d_
KV68 (sp 68/79) - 5 ks_x000d_
KV91 (sp 91/82) - 5 ks_x000d_
KV105 (sp105/107) 3 ks_x000d_
KV105 (sp 105/106) - 3 ks_x000d_
KV106 (sp 106/111) - 5 ks_x000d_
KV106 (sp 106/115) - 5 ks_x000d_
KV123 (sp 123/112) - 5 ks_x000d_
KV132 (do 128SK) - 5 ks_x000d_
KV132 (do 130SK) - 5  ks</t>
  </si>
  <si>
    <t>19</t>
  </si>
  <si>
    <t>5906055020</t>
  </si>
  <si>
    <t>Příplatek za současnou výměnu pražce s podkladnicovým upevněním a kompletů a pryžových podložek</t>
  </si>
  <si>
    <t>797646942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</si>
  <si>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</si>
  <si>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 xml:space="preserve">Poznámka k položce:_x000d_
výměna kompletů ŽS4 + pryž. podložky _x000d_
- ve výhybce - výhybkové + dlouhé společné pražce_x000d_
 - v koleji  - příčné pražce</t>
  </si>
  <si>
    <t>20</t>
  </si>
  <si>
    <t>5906055010</t>
  </si>
  <si>
    <t>Příplatek za současnou výměnu pražce s podkladnicovým upevněním a kompletů</t>
  </si>
  <si>
    <t>-1307542078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</si>
  <si>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</si>
  <si>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výměna kompletů V2T (šr. T10)_x000d_
 - ve výhybce_x000d_
doplnění kompletů ŽS4 na srdcovce - VČ16, VČ105 (42 ks x 2)</t>
  </si>
  <si>
    <t>5906055070</t>
  </si>
  <si>
    <t>Příplatek za současnou výměnu pražce s podkladnicovým upevněním a svěrkových šroubů</t>
  </si>
  <si>
    <t>863252126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</si>
  <si>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</si>
  <si>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Poznámka k položce:_x000d_
výměna šroubů T10 - bez rozchodničky_x000d_
 - ve výhybce</t>
  </si>
  <si>
    <t>22</t>
  </si>
  <si>
    <t>5905055010</t>
  </si>
  <si>
    <t>Odstranění stávajícího kolejového lože odtěžením v koleji</t>
  </si>
  <si>
    <t>m3</t>
  </si>
  <si>
    <t>-625206920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</si>
  <si>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</si>
  <si>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VV</t>
  </si>
  <si>
    <t>"KV15 (sp 15/18)" 5,0*3,5*0,35 - 0,707 "pražce"</t>
  </si>
  <si>
    <t>"KV16 (sp 16/19)" 6,0*3,5*0,35 - 1,010 "pražce"</t>
  </si>
  <si>
    <t>"KV18 (sp 18/20)" 2,5*3,5*0,35 - 0,404 "pražce"</t>
  </si>
  <si>
    <t>"KV18 (sp 18/24)" 4,0*3,5*0,35 - 0,606 "pražce"</t>
  </si>
  <si>
    <t>"KV68 (sp 67/68)" 15,0*3,5*0,35 - 2,222 "pražce"</t>
  </si>
  <si>
    <t>"KV68 (sp 68/74)" 7,5*3,5*0,35 - 1,111 "pražce"</t>
  </si>
  <si>
    <t>"KV68 (sp 68/79)" 7,0*3,5*0,35 - 1,010 "pražce"</t>
  </si>
  <si>
    <t>"ZV74 (sp 74/77)" 2,0*3,5*0,35 - 0,303 "pražce"</t>
  </si>
  <si>
    <t>"ZV91 (do 2TK)" 7,5*3,8*0,35 - 1,111 "pražce"</t>
  </si>
  <si>
    <t>"KV91 (sp 91/82)" 3,5*3,5*0,35 - 0,505 "pražce"</t>
  </si>
  <si>
    <t>"ZV105 (sp 104/105)" 1,0*3,5*0,35 - 0,101 "pražce"</t>
  </si>
  <si>
    <t>"KV105 (sp 105/107)" 2,0*3,5*0,35 - 0,303 "pražce"</t>
  </si>
  <si>
    <t>"KV105 (sp 105/106)" 2,0*3,5*0,35 - 0,303 "pražce"</t>
  </si>
  <si>
    <t>"ZV106 (sp 106/105)" 3,0*3,5*0,35 - 0,404 "pražce"</t>
  </si>
  <si>
    <t>"KV106 (sp 106/111)" 7,0*3,5*0,35 - 1,010 "pražce"</t>
  </si>
  <si>
    <t>"KV106 (sp 106/115)" 7,0*3,5*0,35 - 1,010 "pražce"</t>
  </si>
  <si>
    <t>"KV123 (sp 123/112)" 6,0*3,5*0,35 - 0,909 "pražce"</t>
  </si>
  <si>
    <t>"ZV132 (sp 128/132)" 20,0*3,5*0,35 - 3,030 "pražce"</t>
  </si>
  <si>
    <t>"KV132 (do 128SK)" 5,5*3,5*0,35 - 0,808 "pražce"</t>
  </si>
  <si>
    <t>"KV132 (do 130SK)" 7,5*3,5*0,35 - 1,111 "pražce"</t>
  </si>
  <si>
    <t>Mezisoučet</t>
  </si>
  <si>
    <t>"KV68 (sp 68/79)" 10,0*3,5*0,4 - 1,500 "SB8"</t>
  </si>
  <si>
    <t>"KV91 (sp 91/82)" 10,5*3,5*0,4 - 1,6 "SB8"</t>
  </si>
  <si>
    <t>"ZV77 (sp 74/77)" 46,0*3,5*0,4 - 7,350 "B91S"</t>
  </si>
  <si>
    <t>"přechod (sp 105/106)" 2,5*3,5*0,35 - 0,368 "pražce"</t>
  </si>
  <si>
    <t>Součet</t>
  </si>
  <si>
    <t>23</t>
  </si>
  <si>
    <t>5905055020</t>
  </si>
  <si>
    <t>Odstranění stávajícího kolejového lože odtěžením ve výhybce</t>
  </si>
  <si>
    <t>1258488097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</si>
  <si>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</si>
  <si>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"VČ15 + spol. pr." 69,39*3,2*0,35 - 10,073 "pražce"</t>
  </si>
  <si>
    <t>"VČ16 + spol. pr." 55,85*3,2*0,35 - 8,034 "pražce"</t>
  </si>
  <si>
    <t>"VČ18 + spol. pr." 69,39*3,2*0,35 - 10,073 "pražce"</t>
  </si>
  <si>
    <t>"VČ68 + spol. pr." 54,85*3,2*0,35 - 7,863 "pražce"</t>
  </si>
  <si>
    <t>"VČ74 + spol. pr." 54,85*3,2*0,35 - 7,863 "pražce"</t>
  </si>
  <si>
    <t>"VČ91 + spol. pr." 86,32*3,2*0,35 - 12,559 "pražce"</t>
  </si>
  <si>
    <t>"VČ105 + spol. pr." 57,85*3,2*0,35 - 8,221 "pražce"</t>
  </si>
  <si>
    <t>"VČ106 + spol. pr." 57,85*3,2*0,35 - 8,221 "pražce"</t>
  </si>
  <si>
    <t>"VČ123 + spol. pr." 57,85*3,2*0,35 - 8,221 "pražce"</t>
  </si>
  <si>
    <t>"VČ132 + spol. pr." 57,85*3,2*0,35 - 8,221 "pražce"</t>
  </si>
  <si>
    <t>24</t>
  </si>
  <si>
    <t>9909000100</t>
  </si>
  <si>
    <t>Poplatek za uložení suti nebo hmot na oficiální skládku</t>
  </si>
  <si>
    <t>t</t>
  </si>
  <si>
    <t>512</t>
  </si>
  <si>
    <t>-1688200777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</si>
  <si>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</si>
  <si>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F01*1,8 "ŠL koleje"</t>
  </si>
  <si>
    <t>F02*1,8 "ŠL výhybky"</t>
  </si>
  <si>
    <t>25</t>
  </si>
  <si>
    <t>9909000400</t>
  </si>
  <si>
    <t>Poplatek za likvidaci plastových součástí</t>
  </si>
  <si>
    <t>-1957099283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</si>
  <si>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</si>
  <si>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26</t>
  </si>
  <si>
    <t>5907050020</t>
  </si>
  <si>
    <t>Dělení kolejnic řezáním nebo rozbroušením tv. S49</t>
  </si>
  <si>
    <t>1259401910</t>
  </si>
  <si>
    <t>Dělení kolejnic řezáním nebo rozbroušením tv. S49. Poznámka: 1. V cenách jsou započteny náklady na manipulaci podložení, označení a provedení řezu kolejnice.</t>
  </si>
  <si>
    <t>27</t>
  </si>
  <si>
    <t>5911011020</t>
  </si>
  <si>
    <t>Výměna jazyků a opornic výhybky jednoduché s jedním hákovým závěrem soustavy S49</t>
  </si>
  <si>
    <t>-1365767962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</si>
  <si>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</si>
  <si>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 xml:space="preserve">Poznámka k položce:_x000d_
VČ68 - J → 12,025 m x 2 = 24,050 m_x000d_
           - O → 13,607 m x 2 = 27,214 m_x000d_
VČ105 - J → 12,025 m x 2 = 24,050 m_x000d_
           - O → 13,607 m x 2 = 27,214 m_x000d_
VČ106 - J → 12,025 m x 2 = 24,050 m_x000d_
           - O → 13,607 m x 2 = 27,214 m</t>
  </si>
  <si>
    <t>28</t>
  </si>
  <si>
    <t>5911027030</t>
  </si>
  <si>
    <t>Výměna jazyků a opornic výhybky jednoduché s jedním čelisťovým závěrem soustavy S49</t>
  </si>
  <si>
    <t>1982173806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</si>
  <si>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</si>
  <si>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 xml:space="preserve">Poznámka k položce:_x000d_
VČ74 - J → 12,025 m x 2 = 24,050 m_x000d_
           - O → 13,607 m x 2 = 27,214 m</t>
  </si>
  <si>
    <t>29</t>
  </si>
  <si>
    <t>5911060030</t>
  </si>
  <si>
    <t>Výměna výhybkové kolejnice přímé tv. S49</t>
  </si>
  <si>
    <t>1711546823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</si>
  <si>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</si>
  <si>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Poznámka k položce:_x000d_
VČ15_x000d_
- P vnější → 18,336 m_x000d_
- L vnitřní → 18,788 m_x000d_
VČ16_x000d_
- P vnější → 12,675 m_x000d_
- L vnitřní → 11,614 m_x000d_
VČ18_x000d_
- P vnější → 14,836 m_x000d_
- L vnitřní → 15,288 m_x000d_
VČ105_x000d_
- L vnější → 8,975 m_x000d_
- P vnitřní → 8,914 m_x000d_
VČ106_x000d_
- L vnější → 11,675 m_x000d_
- P vnitřní → 13,114 m</t>
  </si>
  <si>
    <t>30</t>
  </si>
  <si>
    <t>5911060130</t>
  </si>
  <si>
    <t>Výměna výhybkové kolejnice ohnuté tv. S49</t>
  </si>
  <si>
    <t>-1191197740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</si>
  <si>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</si>
  <si>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Poznámka k položce:_x000d_
VČ15_x000d_
- L vnější → 14,976 m_x000d_
- P vnitřní → 15,024 m_x000d_
VČ16_x000d_
- L vnější → 12,643 m_x000d_
- P vnitřní → 11,660 m_x000d_
VČ18_x000d_
- L vnější → 18,726 m_x000d_
- P vnitřní → 18,824 m_x000d_
VČ105_x000d_
- P vnější → 11,643 m_x000d_
- L vnitřní → 11,660 m _x000d_
VČ106_x000d_
- P vnější → 6,943 m_x000d_
- L vnitřní → 5,760 m + 2,000 m</t>
  </si>
  <si>
    <t>31</t>
  </si>
  <si>
    <t>5911121030</t>
  </si>
  <si>
    <t>Výměna kolejnice u přídržnice typ Kn60 přímá soustavy S49</t>
  </si>
  <si>
    <t>-95247677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</si>
  <si>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</si>
  <si>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Poznámka k položce:_x000d_
VČ15 - P → 8,364 m_x000d_
VČ16 - P → 7,940 m_x000d_
VČ18 - P → 9,364 m_x000d_
VČ105 - L → 7,940 m_x000d_
VČ106 - L → 8,940 m</t>
  </si>
  <si>
    <t>32</t>
  </si>
  <si>
    <t>5911121130</t>
  </si>
  <si>
    <t>Výměna kolejnice u přídržnice typ Kn60 ohnuté soustavy S49</t>
  </si>
  <si>
    <t>1078752802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</si>
  <si>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</si>
  <si>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Poznámka k položce:_x000d_
VČ15 - L → 9,341 m_x000d_
VČ16 - L → 8,860 m_x000d_
VČ18 - L → 8,341 m_x000d_
VČ105 - P → 8,860 m_x000d_
VČ106 - P → 10,860 m</t>
  </si>
  <si>
    <t>33</t>
  </si>
  <si>
    <t>5907015110</t>
  </si>
  <si>
    <t>Ojedinělá výměna kolejnic současně s výměnou pražců tv. S49 rozdělení "c"</t>
  </si>
  <si>
    <t>-1498240775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</si>
  <si>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</si>
  <si>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 xml:space="preserve">Poznámka k položce:_x000d_
VČ15 (sp 12/15) - Lp → 5,0 m_x000d_
                           - Pp → 5,0 m_x000d_
VČ15 (sp 15/8) - Lp → 5,0 m_x000d_
                         - Pp → 5,0 m_x000d_
VČ16 (sp 16/19) - Pp → 9,0 m_x000d_
                           - Lp → 9,0 m_x000d_
VČ18 (sp 18/24) - Lp → 7,0 m_x000d_
                           - Pp → 7,0 m_x000d_
VČ18 (sp 18/20) - Pp → 2,0 m_x000d_
VČ68 (sp 68/74) - Lp → 12,0 m_x000d_
                           - Pp → 12,0 m_x000d_
VČ91 (sp 9182) - Lp → 5,0 m_x000d_
                          - Pp → 5,0 m_x000d_
VČ123 (sp 123/112) - Lp → 5,0 m</t>
  </si>
  <si>
    <t>34</t>
  </si>
  <si>
    <t>5907015035</t>
  </si>
  <si>
    <t>Ojedinělá výměna kolejnic stávající upevnění tv. S49 rozdělení "c"</t>
  </si>
  <si>
    <t>-1955701497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</si>
  <si>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</si>
  <si>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 xml:space="preserve">Poznámka k položce:_x000d_
VČ74 (sp 74/72) - Lp → 4,0 m_x000d_
                           - Pp → 4,0 m</t>
  </si>
  <si>
    <t>35</t>
  </si>
  <si>
    <t>5911117030</t>
  </si>
  <si>
    <t>Výměna přídržnice srdcovky jednoduché typ Kn60 přímé soustavy S49</t>
  </si>
  <si>
    <t>-534094795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</si>
  <si>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</si>
  <si>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Poznámka k položce:_x000d_
VČ16 → 4,5 m_x000d_
VČ68 → 4,5 m_x000d_
VČ74 → 4,5 m</t>
  </si>
  <si>
    <t>36</t>
  </si>
  <si>
    <t>5911117130</t>
  </si>
  <si>
    <t>Výměna přídržnice srdcovky jednoduché typ Kn60 ohnuté soustavy S49</t>
  </si>
  <si>
    <t>1583129133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</si>
  <si>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</si>
  <si>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Poznámka k položce:_x000d_
VČ16 → 4,5 m_x000d_
VČ68 → 4,5 m_x000d_
VČ74 → 4,5 m_x000d_
VČ123 → 4,5 m</t>
  </si>
  <si>
    <t>37</t>
  </si>
  <si>
    <t>5911113130</t>
  </si>
  <si>
    <t>Výměna srdcovky jednoduché svařované (SK) soustavy S49</t>
  </si>
  <si>
    <t>-1667617532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</si>
  <si>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</si>
  <si>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VČ16 - Obl-o S49 1:9-300 (751/500)_x000d_
VČ105 - J S49 1:9-300</t>
  </si>
  <si>
    <t>38</t>
  </si>
  <si>
    <t>5910090050</t>
  </si>
  <si>
    <t>Navaření srdcovky jednoduché montované z kolejnic úhel odbočení 5°-7,9° (1:7,5 až 1:9) hloubky do 10 mm</t>
  </si>
  <si>
    <t>380335033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</si>
  <si>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</si>
  <si>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Poznámka k položce:_x000d_
VČ123, VČ132</t>
  </si>
  <si>
    <t>39</t>
  </si>
  <si>
    <t>5910090110</t>
  </si>
  <si>
    <t>Navaření srdcovky jednoduché montované z kolejnic úhel odbočení 3,5°-4,9° (1:11 až 1:14) hloubky do 10 mm</t>
  </si>
  <si>
    <t>-1419513718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</si>
  <si>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</si>
  <si>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Poznámka k položce:_x000d_
VČ91</t>
  </si>
  <si>
    <t>40</t>
  </si>
  <si>
    <t>5910105020</t>
  </si>
  <si>
    <t>Navaření lokální vady opornice</t>
  </si>
  <si>
    <t>cm2</t>
  </si>
  <si>
    <t>2131182845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</si>
  <si>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</si>
  <si>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Poznámka k položce:_x000d_
VČ123</t>
  </si>
  <si>
    <t>41</t>
  </si>
  <si>
    <t>5907040030</t>
  </si>
  <si>
    <t>Posun kolejnic před svařováním tv. S49</t>
  </si>
  <si>
    <t>-512037939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</si>
  <si>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</si>
  <si>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 xml:space="preserve">Poznámka k položce:_x000d_
VČ18 (sp 18/20) - Lp= 2,0 m_x000d_
VČ74 - P jazyk (za) – dl. 11,614 m _x000d_
         - L opornice (za) + u přídržnice – dl. 19,503 m _x000d_
VČ123 - P jazyk (před srdcovkou) – za LISem - 4,0 m</t>
  </si>
  <si>
    <t>42</t>
  </si>
  <si>
    <t>5907010070</t>
  </si>
  <si>
    <t>Výměna LISŮ tv. S49 rozdělení "c"</t>
  </si>
  <si>
    <t>-1105126395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</si>
  <si>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</si>
  <si>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VČ15 - 3,8 m x 2 = 7,6 m_x000d_
VČ16 - 4,6 m x 2 = 9,2 m_x000d_
VČ18 - 3,8 m x 2 = 7,6 m_x000d_
VČ18 - 3,5 m x 2 = 7,0 m_x000d_
VČ68 - 3,8 m x 1 = 3,8 m_x000d_
VČ68 - 2,7 m x 2 = 5,4 m (sp 68/79)_x000d_
VČ74 - 4,6 m x 2 = 9,2 m_x000d_
VČ105 - 2,7 m x 2 = 5,4 m_x000d_
VČ105 - 2,7 m x 2 = 5,4 m_x000d_
VČ106 - 2,7 m x 2 = 5,4 m _x000d_
VČ106 - 3,3 m x 2 = 6,6 m_x000d_
VČ123 - 2,7 m x 2 = 5,4 m_x000d_
VČ132 - 4,6 m x 2 = 9,2 m</t>
  </si>
  <si>
    <t>43</t>
  </si>
  <si>
    <t>7497351790</t>
  </si>
  <si>
    <t>Pospojování vodivých konstrukcí proudovou propojkou</t>
  </si>
  <si>
    <t>1982108766</t>
  </si>
  <si>
    <t>44</t>
  </si>
  <si>
    <t>5907055020</t>
  </si>
  <si>
    <t>Vrtání kolejnic otvor o průměru přes 10 do 23 mm</t>
  </si>
  <si>
    <t>892207535</t>
  </si>
  <si>
    <t>Vrtání kolejnic otvor o průměru přes 10 do 23 mm. Poznámka: 1. V cenách jsou započteny náklady na manipulaci podložení, označení a provedení vrtu ve stojině kolejnice.</t>
  </si>
  <si>
    <t>45</t>
  </si>
  <si>
    <t>5905105030</t>
  </si>
  <si>
    <t>Doplnění KL kamenivem souvisle strojně v koleji</t>
  </si>
  <si>
    <t>697532150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</si>
  <si>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</si>
  <si>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46</t>
  </si>
  <si>
    <t>5905105040</t>
  </si>
  <si>
    <t>Doplnění KL kamenivem souvisle strojně ve výhybce</t>
  </si>
  <si>
    <t>-371589499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</si>
  <si>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</si>
  <si>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47</t>
  </si>
  <si>
    <t>5909041010</t>
  </si>
  <si>
    <t>Úprava GPK výhybky směrové a výškové uspořádání pražce dřevěné nebo ocelové</t>
  </si>
  <si>
    <t>2082574103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</si>
  <si>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</si>
  <si>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položce:_x000d_
0. a 1. podbití</t>
  </si>
  <si>
    <t>48</t>
  </si>
  <si>
    <t>5910132030</t>
  </si>
  <si>
    <t>Zřízení zádržné opěrky na jazyku i opornici</t>
  </si>
  <si>
    <t>pár</t>
  </si>
  <si>
    <t>-711689760</t>
  </si>
  <si>
    <t>Zřízení zádržné opěrky na jazyku i opornici. Poznámka: 1. V cenách jsou započteny náklady na vrtání otvorů a montáž. 2. V cenách nejsou obsaženy náklady na dodávku materiálu.</t>
  </si>
  <si>
    <t>Poznámka k položce:_x000d_
VČ15, VČ16, VČ18, VČ68, VČ74, VČ91, VČ105, VČ106, VČ123, VČ132</t>
  </si>
  <si>
    <t>49</t>
  </si>
  <si>
    <t>5910021020</t>
  </si>
  <si>
    <t>Svařování kolejnic termitem zkrácený předehřev standardní spára svar sériový tv. S49</t>
  </si>
  <si>
    <t>svar</t>
  </si>
  <si>
    <t>187544261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</si>
  <si>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</si>
  <si>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položce:_x000d_
VČ15 - 15 sv_x000d_
VČ16 - 15 sv_x000d_
VČ18 - 21 sv_x000d_
VČ68 - 16 sv_x000d_
VČ74 - 15 sv_x000d_
VČ91 - 4 sv_x000d_
VČ105 - 17 sv_x000d_
VČ106 - 20 sv_x000d_
VČ123 - 7 sv_x000d_
VČ132 - 4 sv</t>
  </si>
  <si>
    <t>50</t>
  </si>
  <si>
    <t>5910040210</t>
  </si>
  <si>
    <t>Umožnění volné dilatace kolejnice bez demontáže nebo montáže upevňovadel s osazením a odstraněním kluzných podložek rozdělení pražců "c"</t>
  </si>
  <si>
    <t>2133341414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</si>
  <si>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</si>
  <si>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51</t>
  </si>
  <si>
    <t>5910050010</t>
  </si>
  <si>
    <t>Umožnění volné dilatace dílů výhybek demontáž upevňovadel výhybka I. generace</t>
  </si>
  <si>
    <t>99774550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</si>
  <si>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</si>
  <si>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52</t>
  </si>
  <si>
    <t>5910050110</t>
  </si>
  <si>
    <t>Umožnění volné dilatace dílů výhybek montáž upevňovadel výhybka I. generace</t>
  </si>
  <si>
    <t>831053159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</si>
  <si>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</si>
  <si>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53</t>
  </si>
  <si>
    <t>5905023020</t>
  </si>
  <si>
    <t>Úprava povrchu stezky rozprostřením štěrkodrtě přes 3 do 5 cm</t>
  </si>
  <si>
    <t>m2</t>
  </si>
  <si>
    <t>-1529299912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</si>
  <si>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</si>
  <si>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243,0*1,1 "VČ15,16,18"</t>
  </si>
  <si>
    <t>334,0*1,1 "VČ68,74"</t>
  </si>
  <si>
    <t>184,0*1,1 "VČ91"</t>
  </si>
  <si>
    <t>227,0*1,1 "VČ105,106"</t>
  </si>
  <si>
    <t>96,0*1,1 "VČ123"</t>
  </si>
  <si>
    <t>116,0*1,1 "VČ132"</t>
  </si>
  <si>
    <t>54</t>
  </si>
  <si>
    <t>5905025110</t>
  </si>
  <si>
    <t>Doplnění stezky štěrkodrtí souvislé</t>
  </si>
  <si>
    <t>1884650836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</si>
  <si>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</si>
  <si>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243,0*1,1*0,05 "VČ15,16,18"</t>
  </si>
  <si>
    <t>334,0*1,1*0,05 "VČ68,74"</t>
  </si>
  <si>
    <t>184,0*1,1*0,05 "VČ91"</t>
  </si>
  <si>
    <t>227,0*1,1*0,05 "VČ105,106"</t>
  </si>
  <si>
    <t>96,0*1,1*0,05 "VČ123"</t>
  </si>
  <si>
    <t>116,0*1,1*0,05 "VČ132"</t>
  </si>
  <si>
    <t>55</t>
  </si>
  <si>
    <t>5911230030</t>
  </si>
  <si>
    <t>Výměna VP šroubu v klínu srdcovky soustavy S49</t>
  </si>
  <si>
    <t>1376893138</t>
  </si>
  <si>
    <t>Výměna VP šroubu v klínu srdcovky soustavy S49. Poznámka: 1. V cenách jsou započteny náklady na demontáž, výměnu, montáž a ošetření součástí mazivem. 2. V cenách nejsou obsaženy náklady na dodávku materiálu.</t>
  </si>
  <si>
    <t>Poznámka k položce:_x000d_
VČ123, VČ132_x000d_
výměna šroubu za VP svorníky</t>
  </si>
  <si>
    <t>56</t>
  </si>
  <si>
    <t>M</t>
  </si>
  <si>
    <t>5955101000</t>
  </si>
  <si>
    <t>Kamenivo drcené štěrk frakce 31,5/63 třídy BI</t>
  </si>
  <si>
    <t>1016420163</t>
  </si>
  <si>
    <t>57</t>
  </si>
  <si>
    <t>5955101025</t>
  </si>
  <si>
    <t>Kamenivo drcené drť frakce 4/8</t>
  </si>
  <si>
    <t>1585040607</t>
  </si>
  <si>
    <t>58</t>
  </si>
  <si>
    <t>5961170070</t>
  </si>
  <si>
    <t>Zádržná opěrka proti putování pro jazyk S49 R300 ohnutý</t>
  </si>
  <si>
    <t>338664906</t>
  </si>
  <si>
    <t>59</t>
  </si>
  <si>
    <t>5961170075</t>
  </si>
  <si>
    <t>Zádržná opěrka proti putování pro jazyk S49 R300 přímý</t>
  </si>
  <si>
    <t>348259321</t>
  </si>
  <si>
    <t>60</t>
  </si>
  <si>
    <t>5961170160</t>
  </si>
  <si>
    <t>Zádržná opěrka proti putování pro opornici S49 R300 ohnutou</t>
  </si>
  <si>
    <t>-1372715105</t>
  </si>
  <si>
    <t>61</t>
  </si>
  <si>
    <t>5961170165</t>
  </si>
  <si>
    <t>Zádržná opěrka proti putování pro opornici S49 R300 přímou</t>
  </si>
  <si>
    <t>-957167600</t>
  </si>
  <si>
    <t>62</t>
  </si>
  <si>
    <t>5961170170</t>
  </si>
  <si>
    <t>Zádržná opěrka proti putování pro opornici S49 R500 ohnutou</t>
  </si>
  <si>
    <t>1483409839</t>
  </si>
  <si>
    <t>63</t>
  </si>
  <si>
    <t>5961170175</t>
  </si>
  <si>
    <t>Zádržná opěrka proti putování pro opornici S49 R500 přímou</t>
  </si>
  <si>
    <t>1806383387</t>
  </si>
  <si>
    <t>64</t>
  </si>
  <si>
    <t>5961170080</t>
  </si>
  <si>
    <t>Zádržná opěrka proti putování pro jazyk S49 R500 ohnutý</t>
  </si>
  <si>
    <t>-14070283</t>
  </si>
  <si>
    <t>65</t>
  </si>
  <si>
    <t>5961170085</t>
  </si>
  <si>
    <t>Zádržná opěrka proti putování pro jazyk S49 R500 přímý</t>
  </si>
  <si>
    <t>1903656194</t>
  </si>
  <si>
    <t>66</t>
  </si>
  <si>
    <t>5961170180</t>
  </si>
  <si>
    <t>Zádržná opěrka proti putování pro opornici S49 R760 ohnutou</t>
  </si>
  <si>
    <t>38807295</t>
  </si>
  <si>
    <t>67</t>
  </si>
  <si>
    <t>5961170185</t>
  </si>
  <si>
    <t>Zádržná opěrka proti putování pro opornici S49 R760 přímou</t>
  </si>
  <si>
    <t>2109903379</t>
  </si>
  <si>
    <t>68</t>
  </si>
  <si>
    <t>5961170090</t>
  </si>
  <si>
    <t>Zádržná opěrka proti putování pro jazyk S49 R760 ohnutý</t>
  </si>
  <si>
    <t>-103303238</t>
  </si>
  <si>
    <t>69</t>
  </si>
  <si>
    <t>5961170095</t>
  </si>
  <si>
    <t>Zádržná opěrka proti putování pro jazyk S49 R760 přímý</t>
  </si>
  <si>
    <t>1108522600</t>
  </si>
  <si>
    <t>70</t>
  </si>
  <si>
    <t>5958128000</t>
  </si>
  <si>
    <t xml:space="preserve">Komplety Skl 14  (svěrka Skl 14, vrtule R1,podložka Uls7)</t>
  </si>
  <si>
    <t>-1381114274</t>
  </si>
  <si>
    <t>71</t>
  </si>
  <si>
    <t>5958158025</t>
  </si>
  <si>
    <t>Podložka pryžová pod patu kolejnice WS7 149x152x7 (Vossloh)</t>
  </si>
  <si>
    <t>1697811258</t>
  </si>
  <si>
    <t>72</t>
  </si>
  <si>
    <t>5958155000</t>
  </si>
  <si>
    <t>Úhlové vodicí vložky Wfp 14K 600 základní 12</t>
  </si>
  <si>
    <t>-1130440598</t>
  </si>
  <si>
    <t>73</t>
  </si>
  <si>
    <t>5958110080</t>
  </si>
  <si>
    <t>Vysokopevnostní svorník M24 x 310 mm</t>
  </si>
  <si>
    <t>-1635591692</t>
  </si>
  <si>
    <t>74</t>
  </si>
  <si>
    <t>5958110090</t>
  </si>
  <si>
    <t>Vysokopevnostní svorník M24 x 330 mm</t>
  </si>
  <si>
    <t>-315205179</t>
  </si>
  <si>
    <t>75</t>
  </si>
  <si>
    <t>5958110105</t>
  </si>
  <si>
    <t>Vysokopevnostní svorník M24 x 360 mm</t>
  </si>
  <si>
    <t>89746382</t>
  </si>
  <si>
    <t>76</t>
  </si>
  <si>
    <t>5958110120</t>
  </si>
  <si>
    <t>Vysokopevnostní svorník M24 x 390 mm</t>
  </si>
  <si>
    <t>-519847584</t>
  </si>
  <si>
    <t>77</t>
  </si>
  <si>
    <t>5958110130</t>
  </si>
  <si>
    <t>Vysokopevnostní svorník M24 x 410 mm</t>
  </si>
  <si>
    <t>1487860255</t>
  </si>
  <si>
    <t>78</t>
  </si>
  <si>
    <t>5958110150</t>
  </si>
  <si>
    <t>Vysokopevnostní svorník M24 x 450 mm</t>
  </si>
  <si>
    <t>-7593835</t>
  </si>
  <si>
    <t>79</t>
  </si>
  <si>
    <t>5958110170</t>
  </si>
  <si>
    <t>Vysokopevnostní svorník M24 x 490 mm</t>
  </si>
  <si>
    <t>-324020532</t>
  </si>
  <si>
    <t>80</t>
  </si>
  <si>
    <t>5958110185</t>
  </si>
  <si>
    <t>Vysokopevnostní svorník M24 x 520 mm</t>
  </si>
  <si>
    <t>-1629446418</t>
  </si>
  <si>
    <t>81</t>
  </si>
  <si>
    <t>5958110200</t>
  </si>
  <si>
    <t>Vysokopevnostní svorník M24 x 550 mm</t>
  </si>
  <si>
    <t>-709807061</t>
  </si>
  <si>
    <t>82</t>
  </si>
  <si>
    <t>5958110135</t>
  </si>
  <si>
    <t>Vysokopevnostní svorník M24 x 420 mm</t>
  </si>
  <si>
    <t>-827548959</t>
  </si>
  <si>
    <t>83</t>
  </si>
  <si>
    <t>5958113000</t>
  </si>
  <si>
    <t>Součást svorníku výkovek kulové podložky</t>
  </si>
  <si>
    <t>-2131882311</t>
  </si>
  <si>
    <t>84</t>
  </si>
  <si>
    <t>5958113005</t>
  </si>
  <si>
    <t>Součást svorníku výkovek kuželové pánve</t>
  </si>
  <si>
    <t>-951253139</t>
  </si>
  <si>
    <t>85</t>
  </si>
  <si>
    <t>5958134115</t>
  </si>
  <si>
    <t>Součásti upevňovací matice M24</t>
  </si>
  <si>
    <t>-547852613</t>
  </si>
  <si>
    <t>A.2 - Materiál zajištěný objednatelem - NEOCEŇOVAT</t>
  </si>
  <si>
    <t>5956101005</t>
  </si>
  <si>
    <t>Pražec dřevěný příčný nevystrojený dub 2600x260x150 mm</t>
  </si>
  <si>
    <t>-773633572</t>
  </si>
  <si>
    <t>5956122020</t>
  </si>
  <si>
    <t>Pražec dřevěný výhybkový dub skupina 4 2600x260x150</t>
  </si>
  <si>
    <t>-793077348</t>
  </si>
  <si>
    <t>5956122025</t>
  </si>
  <si>
    <t>Pražec dřevěný výhybkový dub skupina 4 2700x260x150</t>
  </si>
  <si>
    <t>-893610087</t>
  </si>
  <si>
    <t>5956122030</t>
  </si>
  <si>
    <t>Pražec dřevěný výhybkový dub skupina 4 2800x260x150</t>
  </si>
  <si>
    <t>-1329766382</t>
  </si>
  <si>
    <t>5956122035</t>
  </si>
  <si>
    <t>Pražec dřevěný výhybkový dub skupina 4 2900x260x150</t>
  </si>
  <si>
    <t>-1454756609</t>
  </si>
  <si>
    <t>5956122040</t>
  </si>
  <si>
    <t>Pražec dřevěný výhybkový dub skupina 4 3000x260x150</t>
  </si>
  <si>
    <t>512865525</t>
  </si>
  <si>
    <t>5956122045</t>
  </si>
  <si>
    <t>Pražec dřevěný výhybkový dub skupina 4 3100x260x150</t>
  </si>
  <si>
    <t>-782683889</t>
  </si>
  <si>
    <t>5956122050</t>
  </si>
  <si>
    <t>Pražec dřevěný výhybkový dub skupina 4 3200x260x150</t>
  </si>
  <si>
    <t>-781910590</t>
  </si>
  <si>
    <t>5956122055</t>
  </si>
  <si>
    <t>Pražec dřevěný výhybkový dub skupina 4 3300x260x150</t>
  </si>
  <si>
    <t>1309693014</t>
  </si>
  <si>
    <t>5956122060</t>
  </si>
  <si>
    <t>Pražec dřevěný výhybkový dub skupina 4 3400x260x150</t>
  </si>
  <si>
    <t>1597968153</t>
  </si>
  <si>
    <t>5956122065</t>
  </si>
  <si>
    <t>Pražec dřevěný výhybkový dub skupina 4 3500x260x150</t>
  </si>
  <si>
    <t>-1383081290</t>
  </si>
  <si>
    <t>5956122070</t>
  </si>
  <si>
    <t>Pražec dřevěný výhybkový dub skupina 4 3600x260x150</t>
  </si>
  <si>
    <t>-255368968</t>
  </si>
  <si>
    <t>5956122075</t>
  </si>
  <si>
    <t>Pražec dřevěný výhybkový dub skupina 4 3700x260x150</t>
  </si>
  <si>
    <t>437810864</t>
  </si>
  <si>
    <t>5956122080</t>
  </si>
  <si>
    <t>Pražec dřevěný výhybkový dub skupina 4 3800x260x150</t>
  </si>
  <si>
    <t>-943132306</t>
  </si>
  <si>
    <t>5956122085</t>
  </si>
  <si>
    <t>Pražec dřevěný výhybkový dub skupina 4 3900x260x150</t>
  </si>
  <si>
    <t>444961568</t>
  </si>
  <si>
    <t>5956122090</t>
  </si>
  <si>
    <t>Pražec dřevěný výhybkový dub skupina 4 4000x260x150</t>
  </si>
  <si>
    <t>-1890630352</t>
  </si>
  <si>
    <t>5956122095</t>
  </si>
  <si>
    <t>Pražec dřevěný výhybkový dub skupina 4 4100x260x150</t>
  </si>
  <si>
    <t>-391527582</t>
  </si>
  <si>
    <t>5956122100</t>
  </si>
  <si>
    <t>Pražec dřevěný výhybkový dub skupina 4 4200x260x150</t>
  </si>
  <si>
    <t>-1605190963</t>
  </si>
  <si>
    <t>5956122105</t>
  </si>
  <si>
    <t>Pražec dřevěný výhybkový dub skupina 4 4300x260x150</t>
  </si>
  <si>
    <t>1756585596</t>
  </si>
  <si>
    <t>5956122110</t>
  </si>
  <si>
    <t>Pražec dřevěný výhybkový dub skupina 4 4400x260x150</t>
  </si>
  <si>
    <t>-227416665</t>
  </si>
  <si>
    <t>5956122115</t>
  </si>
  <si>
    <t>Pražec dřevěný výhybkový dub skupina 4 4500x260x150</t>
  </si>
  <si>
    <t>578546747</t>
  </si>
  <si>
    <t>5956122120</t>
  </si>
  <si>
    <t>Pražec dřevěný výhybkový dub skupina 4 4600x260x150</t>
  </si>
  <si>
    <t>260051988</t>
  </si>
  <si>
    <t>5956213065</t>
  </si>
  <si>
    <t xml:space="preserve">Pražec betonový příčný vystrojený  užitý tv. SB 8 P</t>
  </si>
  <si>
    <t>183162679</t>
  </si>
  <si>
    <t>5957104025</t>
  </si>
  <si>
    <t>Kolejnicové pásy třídy R260 tv. 49 E1 délky 75 metrů</t>
  </si>
  <si>
    <t>-1952155553</t>
  </si>
  <si>
    <t>5961146275</t>
  </si>
  <si>
    <t>Jazyk prodloužený JS49 1:9-300 levý ohnutý 12025 mm+1300 mm</t>
  </si>
  <si>
    <t>953582459</t>
  </si>
  <si>
    <t>5961146265</t>
  </si>
  <si>
    <t>Jazyk prodloužený JS49 1:9-300 levý přímý 12025 mm+1300 mm</t>
  </si>
  <si>
    <t>-1243843515</t>
  </si>
  <si>
    <t>5961146260</t>
  </si>
  <si>
    <t>Jazyk prodloužený JS49 1:9-300 pravý přímý 12025 mm+1300 mm</t>
  </si>
  <si>
    <t>-607027145</t>
  </si>
  <si>
    <t>5961146270</t>
  </si>
  <si>
    <t>Jazyk prodloužený JS49 1:9-300 pravý ohnutý 12025 mm+1300 mm</t>
  </si>
  <si>
    <t>-979984817</t>
  </si>
  <si>
    <t>5961146095</t>
  </si>
  <si>
    <t>Jazyk JS49 1:9-300 levý ohnutý 12025 mm</t>
  </si>
  <si>
    <t>-1407924633</t>
  </si>
  <si>
    <t>5961146100</t>
  </si>
  <si>
    <t>Jazyk JS49 1:11-300 pravý přímý 12025 mm</t>
  </si>
  <si>
    <t>941472578</t>
  </si>
  <si>
    <t>5961147265</t>
  </si>
  <si>
    <t>Opornice prodloužená JS49 1:9-300 levá přímá 13607 mm+1400 mm</t>
  </si>
  <si>
    <t>1146086154</t>
  </si>
  <si>
    <t>5961147260</t>
  </si>
  <si>
    <t>Opornice prodloužená JS49 1:9-300 pravá přímá 13607 mm+1400 mm</t>
  </si>
  <si>
    <t>-1524695754</t>
  </si>
  <si>
    <t>5961147270</t>
  </si>
  <si>
    <t>Opornice prodloužená JS49 1:9-300 pravá ohnutá 13607 mm+1400 mm</t>
  </si>
  <si>
    <t>-1278965880</t>
  </si>
  <si>
    <t>5961147275</t>
  </si>
  <si>
    <t>Opornice prodloužená JS49 1:9-300 levá ohnutá 13607 mm+1400 mm</t>
  </si>
  <si>
    <t>-454272762</t>
  </si>
  <si>
    <t>5961147085</t>
  </si>
  <si>
    <t>Opornice JS49 1:9-300 levá přímá 13607 mm</t>
  </si>
  <si>
    <t>-833288500</t>
  </si>
  <si>
    <t>5961147090</t>
  </si>
  <si>
    <t>Opornice JS49 1:9-300 pravá ohnutá 13607 mm</t>
  </si>
  <si>
    <t>-1451875809</t>
  </si>
  <si>
    <t>5961148130</t>
  </si>
  <si>
    <t>Srdcovka prodloužená JS49 1:9-300 pravá o 1400 mm</t>
  </si>
  <si>
    <t>1113719963</t>
  </si>
  <si>
    <t>5961148125</t>
  </si>
  <si>
    <t>Srdcovka prodloužená JS49 1:9-190 levá o 1400 mm</t>
  </si>
  <si>
    <t>747067931</t>
  </si>
  <si>
    <t>5961149045</t>
  </si>
  <si>
    <t xml:space="preserve">Přídržnice Kn60 výhybky jednoduché JS49 1:9-300  4500 mm přímá</t>
  </si>
  <si>
    <t>-1884398447</t>
  </si>
  <si>
    <t>5961149050</t>
  </si>
  <si>
    <t xml:space="preserve">Přídržnice Kn60 výhybky jednoduché JS49 1:9-300  4500 mm ohnutá</t>
  </si>
  <si>
    <t>-29526324</t>
  </si>
  <si>
    <t>5958128010</t>
  </si>
  <si>
    <t>Komplety ŽS 4 (šroub RS 1, matice M 24, podložka Fe6, svěrka ŽS4)</t>
  </si>
  <si>
    <t>-767753720</t>
  </si>
  <si>
    <t>5958134035</t>
  </si>
  <si>
    <t>Součásti upevňovací svěrka VT2</t>
  </si>
  <si>
    <t>-42794971</t>
  </si>
  <si>
    <t>5958134042</t>
  </si>
  <si>
    <t>Součásti upevňovací šroub svěrkový T10 M24x80</t>
  </si>
  <si>
    <t>-932742109</t>
  </si>
  <si>
    <t>5958134040</t>
  </si>
  <si>
    <t>Součásti upevňovací kroužek pružný dvojitý Fe 6</t>
  </si>
  <si>
    <t>271695468</t>
  </si>
  <si>
    <t>-2088469059</t>
  </si>
  <si>
    <t>5958134075</t>
  </si>
  <si>
    <t>Součásti upevňovací vrtule R1(145)</t>
  </si>
  <si>
    <t>863434122</t>
  </si>
  <si>
    <t>5958134080</t>
  </si>
  <si>
    <t>Součásti upevňovací vrtule R2 (160)</t>
  </si>
  <si>
    <t>1618671130</t>
  </si>
  <si>
    <t>5958158005</t>
  </si>
  <si>
    <t xml:space="preserve">Podložka pryžová pod patu kolejnice S49  183/126/6</t>
  </si>
  <si>
    <t>468118960</t>
  </si>
  <si>
    <t>5958158070</t>
  </si>
  <si>
    <t>Podložka polyetylenová pod podkladnici 380/160/2 (S4, R4)</t>
  </si>
  <si>
    <t>963788701</t>
  </si>
  <si>
    <t>5957134020</t>
  </si>
  <si>
    <t>Lepený izolovaný styk tv. S49 s tepelně zpracovanou hlavou délky 3,80 m</t>
  </si>
  <si>
    <t>-1394254222</t>
  </si>
  <si>
    <t>5957134060</t>
  </si>
  <si>
    <t>Lepený izolovaný styk tv. S49 s tepelně zpracovanou hlavou délky 4,60 m</t>
  </si>
  <si>
    <t>-598014161</t>
  </si>
  <si>
    <t>A.3 - Práce SSZT a SEE (Sborník SŽDC 2019)</t>
  </si>
  <si>
    <t>5911527030</t>
  </si>
  <si>
    <t>Demontáž čelisťového závěru výhybky jednoduché bez žlabového pražce soustavy S49</t>
  </si>
  <si>
    <t>1786907872</t>
  </si>
  <si>
    <t>Demontáž čelisťového závěru výhybky jednoduché bez žlabového pražce soustavy S49. Poznámka: 1. V cenách jsou započteny náklady na demontáž a naložení na dopravní prostředek.</t>
  </si>
  <si>
    <t>Poznámka k položce:_x000d_
VČ74, VČ91 x 2</t>
  </si>
  <si>
    <t>5911529030</t>
  </si>
  <si>
    <t>Montáž čelisťového závěru výhybky jednoduché bez žlabového pražce soustavy S49</t>
  </si>
  <si>
    <t>182634936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</si>
  <si>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</si>
  <si>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5911531030</t>
  </si>
  <si>
    <t>Seřízení čelisťového závěru výhybky jednoduché bez žlabového pražce soustavy S49</t>
  </si>
  <si>
    <t>209076948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</si>
  <si>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</si>
  <si>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7591017030</t>
  </si>
  <si>
    <t>Demontáž elektromotorického přestavníku z výhybky s kontrolou jazyků</t>
  </si>
  <si>
    <t>-1236491803</t>
  </si>
  <si>
    <t>Poznámka k položce:_x000d_
VČ15, VČ16, VČ18, VČ68, VČ74, VČ91 x 2, VČ105, VČ106, VČ123, VČ132</t>
  </si>
  <si>
    <t>7591017060</t>
  </si>
  <si>
    <t>Odpojení elektromotorického přestavníku z výhybky</t>
  </si>
  <si>
    <t>1422335785</t>
  </si>
  <si>
    <t>7591015030</t>
  </si>
  <si>
    <t>Montáž elektromotorického přestavníku na výhybce s kontrolou jazyků s upevněním na pražci</t>
  </si>
  <si>
    <t>330186889</t>
  </si>
  <si>
    <t>Montáž elektromotorického přestavníku na výhybce s kontrolou jazyků s upevněním na pražci - připevnění přestavníku pomocí připevňovací soupravy a zatažení kabelu s kabelovou formou do kabelového závěru, mechanické přezkoušení chodu, opravný nátěr. Bez zemních prací</t>
  </si>
  <si>
    <t>7591015062</t>
  </si>
  <si>
    <t>Připojení elektromotorického přestavníku na výhybku s kontrolou jazyků</t>
  </si>
  <si>
    <t>-2030122733</t>
  </si>
  <si>
    <t>Připojení elektromotorického přestavníku na výhybku s kontrolou jazyků - připojení a seřízení přestavníkové spojnice, montáž a seřízení kontrolního ústrojí</t>
  </si>
  <si>
    <t>7493351095</t>
  </si>
  <si>
    <t>Montáž elektrického ohřevu výhybek (EOV) topné tyče s pérovými příchytkami</t>
  </si>
  <si>
    <t>-1910529788</t>
  </si>
  <si>
    <t>7493351100</t>
  </si>
  <si>
    <t>Montáž elektrického ohřevu výhybek (EOV) topné tyče v místě závěru výhybky</t>
  </si>
  <si>
    <t>-611536896</t>
  </si>
  <si>
    <t>7493371045</t>
  </si>
  <si>
    <t>Demontáže zařízení na elektrickém ohřevu výhybek topné tyče výhybek a PHS s pérovými příchytkami</t>
  </si>
  <si>
    <t>1960175074</t>
  </si>
  <si>
    <t>7493371050</t>
  </si>
  <si>
    <t>Demontáže zařízení na elektrickém ohřevu výhybek topné tyče v místě závěru výhybky</t>
  </si>
  <si>
    <t>1376954088</t>
  </si>
  <si>
    <t>7497351560</t>
  </si>
  <si>
    <t>Montáž přímého ukolejnění na elektrizovaných tratích nebo v kolejových obvodech</t>
  </si>
  <si>
    <t>2006908898</t>
  </si>
  <si>
    <t>7497371630</t>
  </si>
  <si>
    <t>Demontáže zařízení trakčního vedení svodu propojení nebo ukolejnění na elektrizovaných tratích nebo v kolejových obvodech</t>
  </si>
  <si>
    <t>-1194468368</t>
  </si>
  <si>
    <t>Demontáže zařízení trakčního vedení svodu propojení nebo ukolejnění na elektrizovaných tratích nebo v kolejových obvodech - demontáž stávajícího zařízení se všemi pomocnými doplňujícími úpravami</t>
  </si>
  <si>
    <t>A.4 - Přeprava (Sborník SŽDC 2019)</t>
  </si>
  <si>
    <t>9902100200</t>
  </si>
  <si>
    <t xml:space="preserve">Doprava dodávek zhotovitele, dodávek objednatele nebo výzisku mechanizací přes 3,5 t sypanin  do 20 km</t>
  </si>
  <si>
    <t>-1523234358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</si>
  <si>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</si>
  <si>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na skládku _x000d_
A.1 - 1483,213 t_x000d_
_x000d_
Dodávka kameniva:_x000d_
A.1 - 1507,958 t</t>
  </si>
  <si>
    <t>9901001200</t>
  </si>
  <si>
    <t>Doprava dodávek zhotovitele, dodávek objednatele nebo výzisku mechanizací o nosnosti do 3,5 t do 350 km</t>
  </si>
  <si>
    <t>195503991</t>
  </si>
  <si>
    <t>Doprava dodávek zhotovitele, dodávek objednatele nebo výzisku mechanizací o nosnosti do 3,5 t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</si>
  <si>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Zádržné opěrky proti putování.</t>
  </si>
  <si>
    <t>9903200200</t>
  </si>
  <si>
    <t>Přeprava mechanizace na místo prováděných prací o hmotnosti přes 12 t do 200 km</t>
  </si>
  <si>
    <t>2119774026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</si>
  <si>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</si>
  <si>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MHS x 4, ASPv x 5</t>
  </si>
  <si>
    <t>9901000900</t>
  </si>
  <si>
    <t>Doprava dodávek zhotovitele, dodávek objednatele nebo výzisku mechanizací o nosnosti do 3,5 t do 200 km</t>
  </si>
  <si>
    <t>-1951389433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</si>
  <si>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</si>
  <si>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Dodávka drobné kolejivo.</t>
  </si>
  <si>
    <t>A.5 - VON (Sborník SŽDC 2019)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</si>
  <si>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</si>
  <si>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</si>
  <si>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</si>
  <si>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1671648586</t>
  </si>
  <si>
    <t>Poznámka k položce:_x000d_
Základna pro výpočet - ZRN_x000d_
- matematicky podělena 100 → součin základna x sazba = vypočtená hodnota v %</t>
  </si>
  <si>
    <t>022121001</t>
  </si>
  <si>
    <t>Geodetické práce Diagnostika technické infrastruktury Vytýčení trasy inženýrských sítí</t>
  </si>
  <si>
    <t>-2008706452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</si>
  <si>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</si>
  <si>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položce:_x000d_
Základna pro výpočet - dotyčné práce_x000d_
- matematicky podělena 100 → součin základna x sazba = vypočtená hodnota v %</t>
  </si>
  <si>
    <t>021211001</t>
  </si>
  <si>
    <t>Průzkumné práce pro opravy Doplňující laboratorní rozbor kontaminace zeminy nebo kol. lože</t>
  </si>
  <si>
    <t>-1481830963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</si>
  <si>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</si>
  <si>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033131001</t>
  </si>
  <si>
    <t>Provozní vlivy Organizační zajištění prací při zřizování a udržování BK kolejí a výhybek</t>
  </si>
  <si>
    <t>-182164555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</si>
  <si>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</si>
  <si>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SEZNAM FIGUR</t>
  </si>
  <si>
    <t>Výměra</t>
  </si>
  <si>
    <t xml:space="preserve"> A.1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</si>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</sst>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65020118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kolejí a výhybek v ŽST Cheb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ŽST Cheb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14. 2. 2020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s.o.- OŘ UNL - ST K. Vary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Monika Roztočilová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1" t="s">
        <v>71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72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ROUND(SUM(AG55:AG59),2)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ROUND(SUM(AS55:AS59),2)</f>
        <v>0</v>
      </c>
      <c r="AT54" s="103">
        <f>ROUND(SUM(AV54:AW54),2)</f>
        <v>0</v>
      </c>
      <c r="AU54" s="104">
        <f>ROUND(SUM(AU55:AU59),5)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ROUND(SUM(AZ55:AZ59),2)</f>
        <v>0</v>
      </c>
      <c r="BA54" s="103">
        <f>ROUND(SUM(BA55:BA59),2)</f>
        <v>0</v>
      </c>
      <c r="BB54" s="103">
        <f>ROUND(SUM(BB55:BB59),2)</f>
        <v>0</v>
      </c>
      <c r="BC54" s="103">
        <f>ROUND(SUM(BC55:BC59),2)</f>
        <v>0</v>
      </c>
      <c r="BD54" s="105">
        <f>ROUND(SUM(BD55:BD59),2)</f>
        <v>0</v>
      </c>
      <c r="BE54" s="6"/>
      <c r="BS54" s="106" t="s">
        <v>73</v>
      </c>
      <c r="BT54" s="106" t="s">
        <v>74</v>
      </c>
      <c r="BU54" s="107" t="s">
        <v>75</v>
      </c>
      <c r="BV54" s="106" t="s">
        <v>76</v>
      </c>
      <c r="BW54" s="106" t="s">
        <v>5</v>
      </c>
      <c r="BX54" s="106" t="s">
        <v>77</v>
      </c>
      <c r="CL54" s="106" t="s">
        <v>19</v>
      </c>
    </row>
    <row r="55" s="7" customFormat="1" ht="16.5" customHeight="1">
      <c r="A55" s="108" t="s">
        <v>78</v>
      </c>
      <c r="B55" s="109"/>
      <c r="C55" s="110"/>
      <c r="D55" s="111" t="s">
        <v>79</v>
      </c>
      <c r="E55" s="111"/>
      <c r="F55" s="111"/>
      <c r="G55" s="111"/>
      <c r="H55" s="111"/>
      <c r="I55" s="112"/>
      <c r="J55" s="111" t="s">
        <v>80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'A.1 - Práce na ŽSv (Sborn...'!J30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81</v>
      </c>
      <c r="AR55" s="115"/>
      <c r="AS55" s="116">
        <v>0</v>
      </c>
      <c r="AT55" s="117">
        <f>ROUND(SUM(AV55:AW55),2)</f>
        <v>0</v>
      </c>
      <c r="AU55" s="118">
        <f>'A.1 - Práce na ŽSv (Sborn...'!P79</f>
        <v>0</v>
      </c>
      <c r="AV55" s="117">
        <f>'A.1 - Práce na ŽSv (Sborn...'!J33</f>
        <v>0</v>
      </c>
      <c r="AW55" s="117">
        <f>'A.1 - Práce na ŽSv (Sborn...'!J34</f>
        <v>0</v>
      </c>
      <c r="AX55" s="117">
        <f>'A.1 - Práce na ŽSv (Sborn...'!J35</f>
        <v>0</v>
      </c>
      <c r="AY55" s="117">
        <f>'A.1 - Práce na ŽSv (Sborn...'!J36</f>
        <v>0</v>
      </c>
      <c r="AZ55" s="117">
        <f>'A.1 - Práce na ŽSv (Sborn...'!F33</f>
        <v>0</v>
      </c>
      <c r="BA55" s="117">
        <f>'A.1 - Práce na ŽSv (Sborn...'!F34</f>
        <v>0</v>
      </c>
      <c r="BB55" s="117">
        <f>'A.1 - Práce na ŽSv (Sborn...'!F35</f>
        <v>0</v>
      </c>
      <c r="BC55" s="117">
        <f>'A.1 - Práce na ŽSv (Sborn...'!F36</f>
        <v>0</v>
      </c>
      <c r="BD55" s="119">
        <f>'A.1 - Práce na ŽSv (Sborn...'!F37</f>
        <v>0</v>
      </c>
      <c r="BE55" s="7"/>
      <c r="BT55" s="120" t="s">
        <v>82</v>
      </c>
      <c r="BV55" s="120" t="s">
        <v>76</v>
      </c>
      <c r="BW55" s="120" t="s">
        <v>83</v>
      </c>
      <c r="BX55" s="120" t="s">
        <v>5</v>
      </c>
      <c r="CL55" s="120" t="s">
        <v>19</v>
      </c>
      <c r="CM55" s="120" t="s">
        <v>84</v>
      </c>
    </row>
    <row r="56" s="7" customFormat="1" ht="24.75" customHeight="1">
      <c r="A56" s="108" t="s">
        <v>78</v>
      </c>
      <c r="B56" s="109"/>
      <c r="C56" s="110"/>
      <c r="D56" s="111" t="s">
        <v>85</v>
      </c>
      <c r="E56" s="111"/>
      <c r="F56" s="111"/>
      <c r="G56" s="111"/>
      <c r="H56" s="111"/>
      <c r="I56" s="112"/>
      <c r="J56" s="111" t="s">
        <v>86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'A.2 - Materiál zajištěný 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81</v>
      </c>
      <c r="AR56" s="115"/>
      <c r="AS56" s="116">
        <v>0</v>
      </c>
      <c r="AT56" s="117">
        <f>ROUND(SUM(AV56:AW56),2)</f>
        <v>0</v>
      </c>
      <c r="AU56" s="118">
        <f>'A.2 - Materiál zajištěný ...'!P79</f>
        <v>0</v>
      </c>
      <c r="AV56" s="117">
        <f>'A.2 - Materiál zajištěný ...'!J33</f>
        <v>0</v>
      </c>
      <c r="AW56" s="117">
        <f>'A.2 - Materiál zajištěný ...'!J34</f>
        <v>0</v>
      </c>
      <c r="AX56" s="117">
        <f>'A.2 - Materiál zajištěný ...'!J35</f>
        <v>0</v>
      </c>
      <c r="AY56" s="117">
        <f>'A.2 - Materiál zajištěný ...'!J36</f>
        <v>0</v>
      </c>
      <c r="AZ56" s="117">
        <f>'A.2 - Materiál zajištěný ...'!F33</f>
        <v>0</v>
      </c>
      <c r="BA56" s="117">
        <f>'A.2 - Materiál zajištěný ...'!F34</f>
        <v>0</v>
      </c>
      <c r="BB56" s="117">
        <f>'A.2 - Materiál zajištěný ...'!F35</f>
        <v>0</v>
      </c>
      <c r="BC56" s="117">
        <f>'A.2 - Materiál zajištěný ...'!F36</f>
        <v>0</v>
      </c>
      <c r="BD56" s="119">
        <f>'A.2 - Materiál zajištěný ...'!F37</f>
        <v>0</v>
      </c>
      <c r="BE56" s="7"/>
      <c r="BT56" s="120" t="s">
        <v>82</v>
      </c>
      <c r="BV56" s="120" t="s">
        <v>76</v>
      </c>
      <c r="BW56" s="120" t="s">
        <v>87</v>
      </c>
      <c r="BX56" s="120" t="s">
        <v>5</v>
      </c>
      <c r="CL56" s="120" t="s">
        <v>19</v>
      </c>
      <c r="CM56" s="120" t="s">
        <v>84</v>
      </c>
    </row>
    <row r="57" s="7" customFormat="1" ht="24.75" customHeight="1">
      <c r="A57" s="108" t="s">
        <v>78</v>
      </c>
      <c r="B57" s="109"/>
      <c r="C57" s="110"/>
      <c r="D57" s="111" t="s">
        <v>88</v>
      </c>
      <c r="E57" s="111"/>
      <c r="F57" s="111"/>
      <c r="G57" s="111"/>
      <c r="H57" s="111"/>
      <c r="I57" s="112"/>
      <c r="J57" s="111" t="s">
        <v>89</v>
      </c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3">
        <f>'A.3 - Práce SSZT a SEE (S...'!J30</f>
        <v>0</v>
      </c>
      <c r="AH57" s="112"/>
      <c r="AI57" s="112"/>
      <c r="AJ57" s="112"/>
      <c r="AK57" s="112"/>
      <c r="AL57" s="112"/>
      <c r="AM57" s="112"/>
      <c r="AN57" s="113">
        <f>SUM(AG57,AT57)</f>
        <v>0</v>
      </c>
      <c r="AO57" s="112"/>
      <c r="AP57" s="112"/>
      <c r="AQ57" s="114" t="s">
        <v>81</v>
      </c>
      <c r="AR57" s="115"/>
      <c r="AS57" s="116">
        <v>0</v>
      </c>
      <c r="AT57" s="117">
        <f>ROUND(SUM(AV57:AW57),2)</f>
        <v>0</v>
      </c>
      <c r="AU57" s="118">
        <f>'A.3 - Práce SSZT a SEE (S...'!P79</f>
        <v>0</v>
      </c>
      <c r="AV57" s="117">
        <f>'A.3 - Práce SSZT a SEE (S...'!J33</f>
        <v>0</v>
      </c>
      <c r="AW57" s="117">
        <f>'A.3 - Práce SSZT a SEE (S...'!J34</f>
        <v>0</v>
      </c>
      <c r="AX57" s="117">
        <f>'A.3 - Práce SSZT a SEE (S...'!J35</f>
        <v>0</v>
      </c>
      <c r="AY57" s="117">
        <f>'A.3 - Práce SSZT a SEE (S...'!J36</f>
        <v>0</v>
      </c>
      <c r="AZ57" s="117">
        <f>'A.3 - Práce SSZT a SEE (S...'!F33</f>
        <v>0</v>
      </c>
      <c r="BA57" s="117">
        <f>'A.3 - Práce SSZT a SEE (S...'!F34</f>
        <v>0</v>
      </c>
      <c r="BB57" s="117">
        <f>'A.3 - Práce SSZT a SEE (S...'!F35</f>
        <v>0</v>
      </c>
      <c r="BC57" s="117">
        <f>'A.3 - Práce SSZT a SEE (S...'!F36</f>
        <v>0</v>
      </c>
      <c r="BD57" s="119">
        <f>'A.3 - Práce SSZT a SEE (S...'!F37</f>
        <v>0</v>
      </c>
      <c r="BE57" s="7"/>
      <c r="BT57" s="120" t="s">
        <v>82</v>
      </c>
      <c r="BV57" s="120" t="s">
        <v>76</v>
      </c>
      <c r="BW57" s="120" t="s">
        <v>90</v>
      </c>
      <c r="BX57" s="120" t="s">
        <v>5</v>
      </c>
      <c r="CL57" s="120" t="s">
        <v>19</v>
      </c>
      <c r="CM57" s="120" t="s">
        <v>84</v>
      </c>
    </row>
    <row r="58" s="7" customFormat="1" ht="16.5" customHeight="1">
      <c r="A58" s="108" t="s">
        <v>78</v>
      </c>
      <c r="B58" s="109"/>
      <c r="C58" s="110"/>
      <c r="D58" s="111" t="s">
        <v>91</v>
      </c>
      <c r="E58" s="111"/>
      <c r="F58" s="111"/>
      <c r="G58" s="111"/>
      <c r="H58" s="111"/>
      <c r="I58" s="112"/>
      <c r="J58" s="111" t="s">
        <v>92</v>
      </c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3">
        <f>'A.4 - Přeprava (Sborník S...'!J30</f>
        <v>0</v>
      </c>
      <c r="AH58" s="112"/>
      <c r="AI58" s="112"/>
      <c r="AJ58" s="112"/>
      <c r="AK58" s="112"/>
      <c r="AL58" s="112"/>
      <c r="AM58" s="112"/>
      <c r="AN58" s="113">
        <f>SUM(AG58,AT58)</f>
        <v>0</v>
      </c>
      <c r="AO58" s="112"/>
      <c r="AP58" s="112"/>
      <c r="AQ58" s="114" t="s">
        <v>81</v>
      </c>
      <c r="AR58" s="115"/>
      <c r="AS58" s="116">
        <v>0</v>
      </c>
      <c r="AT58" s="117">
        <f>ROUND(SUM(AV58:AW58),2)</f>
        <v>0</v>
      </c>
      <c r="AU58" s="118">
        <f>'A.4 - Přeprava (Sborník S...'!P79</f>
        <v>0</v>
      </c>
      <c r="AV58" s="117">
        <f>'A.4 - Přeprava (Sborník S...'!J33</f>
        <v>0</v>
      </c>
      <c r="AW58" s="117">
        <f>'A.4 - Přeprava (Sborník S...'!J34</f>
        <v>0</v>
      </c>
      <c r="AX58" s="117">
        <f>'A.4 - Přeprava (Sborník S...'!J35</f>
        <v>0</v>
      </c>
      <c r="AY58" s="117">
        <f>'A.4 - Přeprava (Sborník S...'!J36</f>
        <v>0</v>
      </c>
      <c r="AZ58" s="117">
        <f>'A.4 - Přeprava (Sborník S...'!F33</f>
        <v>0</v>
      </c>
      <c r="BA58" s="117">
        <f>'A.4 - Přeprava (Sborník S...'!F34</f>
        <v>0</v>
      </c>
      <c r="BB58" s="117">
        <f>'A.4 - Přeprava (Sborník S...'!F35</f>
        <v>0</v>
      </c>
      <c r="BC58" s="117">
        <f>'A.4 - Přeprava (Sborník S...'!F36</f>
        <v>0</v>
      </c>
      <c r="BD58" s="119">
        <f>'A.4 - Přeprava (Sborník S...'!F37</f>
        <v>0</v>
      </c>
      <c r="BE58" s="7"/>
      <c r="BT58" s="120" t="s">
        <v>82</v>
      </c>
      <c r="BV58" s="120" t="s">
        <v>76</v>
      </c>
      <c r="BW58" s="120" t="s">
        <v>93</v>
      </c>
      <c r="BX58" s="120" t="s">
        <v>5</v>
      </c>
      <c r="CL58" s="120" t="s">
        <v>19</v>
      </c>
      <c r="CM58" s="120" t="s">
        <v>84</v>
      </c>
    </row>
    <row r="59" s="7" customFormat="1" ht="16.5" customHeight="1">
      <c r="A59" s="108" t="s">
        <v>78</v>
      </c>
      <c r="B59" s="109"/>
      <c r="C59" s="110"/>
      <c r="D59" s="111" t="s">
        <v>94</v>
      </c>
      <c r="E59" s="111"/>
      <c r="F59" s="111"/>
      <c r="G59" s="111"/>
      <c r="H59" s="111"/>
      <c r="I59" s="112"/>
      <c r="J59" s="111" t="s">
        <v>95</v>
      </c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3">
        <f>'A.5 - VON (Sborník SŽDC 2...'!J30</f>
        <v>0</v>
      </c>
      <c r="AH59" s="112"/>
      <c r="AI59" s="112"/>
      <c r="AJ59" s="112"/>
      <c r="AK59" s="112"/>
      <c r="AL59" s="112"/>
      <c r="AM59" s="112"/>
      <c r="AN59" s="113">
        <f>SUM(AG59,AT59)</f>
        <v>0</v>
      </c>
      <c r="AO59" s="112"/>
      <c r="AP59" s="112"/>
      <c r="AQ59" s="114" t="s">
        <v>81</v>
      </c>
      <c r="AR59" s="115"/>
      <c r="AS59" s="121">
        <v>0</v>
      </c>
      <c r="AT59" s="122">
        <f>ROUND(SUM(AV59:AW59),2)</f>
        <v>0</v>
      </c>
      <c r="AU59" s="123">
        <f>'A.5 - VON (Sborník SŽDC 2...'!P79</f>
        <v>0</v>
      </c>
      <c r="AV59" s="122">
        <f>'A.5 - VON (Sborník SŽDC 2...'!J33</f>
        <v>0</v>
      </c>
      <c r="AW59" s="122">
        <f>'A.5 - VON (Sborník SŽDC 2...'!J34</f>
        <v>0</v>
      </c>
      <c r="AX59" s="122">
        <f>'A.5 - VON (Sborník SŽDC 2...'!J35</f>
        <v>0</v>
      </c>
      <c r="AY59" s="122">
        <f>'A.5 - VON (Sborník SŽDC 2...'!J36</f>
        <v>0</v>
      </c>
      <c r="AZ59" s="122">
        <f>'A.5 - VON (Sborník SŽDC 2...'!F33</f>
        <v>0</v>
      </c>
      <c r="BA59" s="122">
        <f>'A.5 - VON (Sborník SŽDC 2...'!F34</f>
        <v>0</v>
      </c>
      <c r="BB59" s="122">
        <f>'A.5 - VON (Sborník SŽDC 2...'!F35</f>
        <v>0</v>
      </c>
      <c r="BC59" s="122">
        <f>'A.5 - VON (Sborník SŽDC 2...'!F36</f>
        <v>0</v>
      </c>
      <c r="BD59" s="124">
        <f>'A.5 - VON (Sborník SŽDC 2...'!F37</f>
        <v>0</v>
      </c>
      <c r="BE59" s="7"/>
      <c r="BT59" s="120" t="s">
        <v>82</v>
      </c>
      <c r="BV59" s="120" t="s">
        <v>76</v>
      </c>
      <c r="BW59" s="120" t="s">
        <v>96</v>
      </c>
      <c r="BX59" s="120" t="s">
        <v>5</v>
      </c>
      <c r="CL59" s="120" t="s">
        <v>19</v>
      </c>
      <c r="CM59" s="120" t="s">
        <v>84</v>
      </c>
    </row>
    <row r="60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sheet="1" formatColumns="0" formatRows="0" objects="1" scenarios="1" spinCount="100000" saltValue="pcrX+5vbGJ2OHyrfBRq8Jn6QAaMkpRTvl3v8RGdKanpr41MunkyjUmsT9tUl4pkW2e+6ndRUSIDDKm7y3NKKLA==" hashValue="dRXc2rFSt1/CHnEbz6nfT2zWMW2AiIDmn3QtYE2z4OlVooUAswUMXKnpIuvTSYdQv2RTQqVFcM9ZHXVcaoZlR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.1 - Práce na ŽSv (Sborn...'!C2" display="/"/>
    <hyperlink ref="A56" location="'A.2 - Materiál zajištěný ...'!C2" display="/"/>
    <hyperlink ref="A57" location="'A.3 - Práce SSZT a SEE (S...'!C2" display="/"/>
    <hyperlink ref="A58" location="'A.4 - Přeprava (Sborník S...'!C2" display="/"/>
    <hyperlink ref="A59" location="'A.5 - VON (Sborník SŽDC 2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  <c r="AZ2" s="126" t="s">
        <v>97</v>
      </c>
      <c r="BA2" s="126" t="s">
        <v>98</v>
      </c>
      <c r="BB2" s="126" t="s">
        <v>19</v>
      </c>
      <c r="BC2" s="126" t="s">
        <v>99</v>
      </c>
      <c r="BD2" s="126" t="s">
        <v>84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7"/>
      <c r="AT3" s="14" t="s">
        <v>84</v>
      </c>
      <c r="AZ3" s="126" t="s">
        <v>100</v>
      </c>
      <c r="BA3" s="126" t="s">
        <v>101</v>
      </c>
      <c r="BB3" s="126" t="s">
        <v>19</v>
      </c>
      <c r="BC3" s="126" t="s">
        <v>102</v>
      </c>
      <c r="BD3" s="126" t="s">
        <v>84</v>
      </c>
    </row>
    <row r="4" hidden="1" s="1" customFormat="1" ht="24.96" customHeight="1">
      <c r="B4" s="17"/>
      <c r="D4" s="130" t="s">
        <v>103</v>
      </c>
      <c r="I4" s="125"/>
      <c r="L4" s="17"/>
      <c r="M4" s="131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2" t="s">
        <v>16</v>
      </c>
      <c r="I6" s="125"/>
      <c r="L6" s="17"/>
    </row>
    <row r="7" hidden="1" s="1" customFormat="1" ht="16.5" customHeight="1">
      <c r="B7" s="17"/>
      <c r="E7" s="133" t="str">
        <f>'Rekapitulace stavby'!K6</f>
        <v>Oprava kolejí a výhybek v ŽST Cheb</v>
      </c>
      <c r="F7" s="132"/>
      <c r="G7" s="132"/>
      <c r="H7" s="132"/>
      <c r="I7" s="125"/>
      <c r="L7" s="17"/>
    </row>
    <row r="8" hidden="1" s="2" customFormat="1" ht="12" customHeight="1">
      <c r="A8" s="35"/>
      <c r="B8" s="41"/>
      <c r="C8" s="35"/>
      <c r="D8" s="132" t="s">
        <v>104</v>
      </c>
      <c r="E8" s="35"/>
      <c r="F8" s="35"/>
      <c r="G8" s="35"/>
      <c r="H8" s="35"/>
      <c r="I8" s="134"/>
      <c r="J8" s="35"/>
      <c r="K8" s="35"/>
      <c r="L8" s="1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6" t="s">
        <v>105</v>
      </c>
      <c r="F9" s="35"/>
      <c r="G9" s="35"/>
      <c r="H9" s="35"/>
      <c r="I9" s="134"/>
      <c r="J9" s="35"/>
      <c r="K9" s="35"/>
      <c r="L9" s="1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4"/>
      <c r="J10" s="35"/>
      <c r="K10" s="35"/>
      <c r="L10" s="1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2" t="s">
        <v>18</v>
      </c>
      <c r="E11" s="35"/>
      <c r="F11" s="137" t="s">
        <v>19</v>
      </c>
      <c r="G11" s="35"/>
      <c r="H11" s="35"/>
      <c r="I11" s="138" t="s">
        <v>20</v>
      </c>
      <c r="J11" s="137" t="s">
        <v>19</v>
      </c>
      <c r="K11" s="35"/>
      <c r="L11" s="1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2" t="s">
        <v>21</v>
      </c>
      <c r="E12" s="35"/>
      <c r="F12" s="137" t="s">
        <v>22</v>
      </c>
      <c r="G12" s="35"/>
      <c r="H12" s="35"/>
      <c r="I12" s="138" t="s">
        <v>23</v>
      </c>
      <c r="J12" s="139" t="str">
        <f>'Rekapitulace stavby'!AN8</f>
        <v>14. 2. 2020</v>
      </c>
      <c r="K12" s="35"/>
      <c r="L12" s="1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4"/>
      <c r="J13" s="35"/>
      <c r="K13" s="35"/>
      <c r="L13" s="1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2" t="s">
        <v>25</v>
      </c>
      <c r="E14" s="35"/>
      <c r="F14" s="35"/>
      <c r="G14" s="35"/>
      <c r="H14" s="35"/>
      <c r="I14" s="138" t="s">
        <v>26</v>
      </c>
      <c r="J14" s="137" t="s">
        <v>27</v>
      </c>
      <c r="K14" s="35"/>
      <c r="L14" s="1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7" t="s">
        <v>28</v>
      </c>
      <c r="F15" s="35"/>
      <c r="G15" s="35"/>
      <c r="H15" s="35"/>
      <c r="I15" s="138" t="s">
        <v>29</v>
      </c>
      <c r="J15" s="137" t="s">
        <v>30</v>
      </c>
      <c r="K15" s="35"/>
      <c r="L15" s="1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4"/>
      <c r="J16" s="35"/>
      <c r="K16" s="35"/>
      <c r="L16" s="1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2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1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7"/>
      <c r="G18" s="137"/>
      <c r="H18" s="137"/>
      <c r="I18" s="138" t="s">
        <v>29</v>
      </c>
      <c r="J18" s="30" t="str">
        <f>'Rekapitulace stavby'!AN14</f>
        <v>Vyplň údaj</v>
      </c>
      <c r="K18" s="35"/>
      <c r="L18" s="1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4"/>
      <c r="J19" s="35"/>
      <c r="K19" s="35"/>
      <c r="L19" s="1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2" t="s">
        <v>33</v>
      </c>
      <c r="E20" s="35"/>
      <c r="F20" s="35"/>
      <c r="G20" s="35"/>
      <c r="H20" s="35"/>
      <c r="I20" s="138" t="s">
        <v>26</v>
      </c>
      <c r="J20" s="137" t="s">
        <v>19</v>
      </c>
      <c r="K20" s="35"/>
      <c r="L20" s="1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7" t="s">
        <v>34</v>
      </c>
      <c r="F21" s="35"/>
      <c r="G21" s="35"/>
      <c r="H21" s="35"/>
      <c r="I21" s="138" t="s">
        <v>29</v>
      </c>
      <c r="J21" s="137" t="s">
        <v>19</v>
      </c>
      <c r="K21" s="35"/>
      <c r="L21" s="1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4"/>
      <c r="J22" s="35"/>
      <c r="K22" s="35"/>
      <c r="L22" s="1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2" t="s">
        <v>36</v>
      </c>
      <c r="E23" s="35"/>
      <c r="F23" s="35"/>
      <c r="G23" s="35"/>
      <c r="H23" s="35"/>
      <c r="I23" s="138" t="s">
        <v>26</v>
      </c>
      <c r="J23" s="137" t="s">
        <v>19</v>
      </c>
      <c r="K23" s="35"/>
      <c r="L23" s="1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7" t="s">
        <v>37</v>
      </c>
      <c r="F24" s="35"/>
      <c r="G24" s="35"/>
      <c r="H24" s="35"/>
      <c r="I24" s="138" t="s">
        <v>29</v>
      </c>
      <c r="J24" s="137" t="s">
        <v>19</v>
      </c>
      <c r="K24" s="35"/>
      <c r="L24" s="1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4"/>
      <c r="J25" s="35"/>
      <c r="K25" s="35"/>
      <c r="L25" s="1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2" t="s">
        <v>38</v>
      </c>
      <c r="E26" s="35"/>
      <c r="F26" s="35"/>
      <c r="G26" s="35"/>
      <c r="H26" s="35"/>
      <c r="I26" s="134"/>
      <c r="J26" s="35"/>
      <c r="K26" s="35"/>
      <c r="L26" s="1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4"/>
      <c r="J28" s="35"/>
      <c r="K28" s="35"/>
      <c r="L28" s="1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1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40</v>
      </c>
      <c r="E30" s="35"/>
      <c r="F30" s="35"/>
      <c r="G30" s="35"/>
      <c r="H30" s="35"/>
      <c r="I30" s="134"/>
      <c r="J30" s="148">
        <f>ROUND(J79, 2)</f>
        <v>0</v>
      </c>
      <c r="K30" s="35"/>
      <c r="L30" s="1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5"/>
      <c r="E31" s="145"/>
      <c r="F31" s="145"/>
      <c r="G31" s="145"/>
      <c r="H31" s="145"/>
      <c r="I31" s="146"/>
      <c r="J31" s="145"/>
      <c r="K31" s="145"/>
      <c r="L31" s="1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42</v>
      </c>
      <c r="G32" s="35"/>
      <c r="H32" s="35"/>
      <c r="I32" s="150" t="s">
        <v>41</v>
      </c>
      <c r="J32" s="149" t="s">
        <v>43</v>
      </c>
      <c r="K32" s="35"/>
      <c r="L32" s="1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44</v>
      </c>
      <c r="E33" s="132" t="s">
        <v>45</v>
      </c>
      <c r="F33" s="152">
        <f>ROUND((SUM(BE79:BE348)),  2)</f>
        <v>0</v>
      </c>
      <c r="G33" s="35"/>
      <c r="H33" s="35"/>
      <c r="I33" s="153">
        <v>0.20999999999999999</v>
      </c>
      <c r="J33" s="152">
        <f>ROUND(((SUM(BE79:BE348))*I33),  2)</f>
        <v>0</v>
      </c>
      <c r="K33" s="35"/>
      <c r="L33" s="1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46</v>
      </c>
      <c r="F34" s="152">
        <f>ROUND((SUM(BF79:BF348)),  2)</f>
        <v>0</v>
      </c>
      <c r="G34" s="35"/>
      <c r="H34" s="35"/>
      <c r="I34" s="153">
        <v>0.14999999999999999</v>
      </c>
      <c r="J34" s="152">
        <f>ROUND(((SUM(BF79:BF348))*I34),  2)</f>
        <v>0</v>
      </c>
      <c r="K34" s="35"/>
      <c r="L34" s="1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47</v>
      </c>
      <c r="F35" s="152">
        <f>ROUND((SUM(BG79:BG348)),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1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48</v>
      </c>
      <c r="F36" s="152">
        <f>ROUND((SUM(BH79:BH348)),  2)</f>
        <v>0</v>
      </c>
      <c r="G36" s="35"/>
      <c r="H36" s="35"/>
      <c r="I36" s="153">
        <v>0.14999999999999999</v>
      </c>
      <c r="J36" s="152">
        <f>0</f>
        <v>0</v>
      </c>
      <c r="K36" s="35"/>
      <c r="L36" s="1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49</v>
      </c>
      <c r="F37" s="152">
        <f>ROUND((SUM(BI79:BI348)),  2)</f>
        <v>0</v>
      </c>
      <c r="G37" s="35"/>
      <c r="H37" s="35"/>
      <c r="I37" s="153">
        <v>0</v>
      </c>
      <c r="J37" s="152">
        <f>0</f>
        <v>0</v>
      </c>
      <c r="K37" s="35"/>
      <c r="L37" s="1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4"/>
      <c r="J38" s="35"/>
      <c r="K38" s="35"/>
      <c r="L38" s="1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9"/>
      <c r="J39" s="160">
        <f>SUM(J30:J37)</f>
        <v>0</v>
      </c>
      <c r="K39" s="161"/>
      <c r="L39" s="1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106</v>
      </c>
      <c r="D45" s="37"/>
      <c r="E45" s="37"/>
      <c r="F45" s="37"/>
      <c r="G45" s="37"/>
      <c r="H45" s="37"/>
      <c r="I45" s="134"/>
      <c r="J45" s="37"/>
      <c r="K45" s="37"/>
      <c r="L45" s="1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4"/>
      <c r="J46" s="37"/>
      <c r="K46" s="37"/>
      <c r="L46" s="1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4"/>
      <c r="J47" s="37"/>
      <c r="K47" s="37"/>
      <c r="L47" s="1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8" t="str">
        <f>E7</f>
        <v>Oprava kolejí a výhybek v ŽST Cheb</v>
      </c>
      <c r="F48" s="29"/>
      <c r="G48" s="29"/>
      <c r="H48" s="29"/>
      <c r="I48" s="134"/>
      <c r="J48" s="37"/>
      <c r="K48" s="37"/>
      <c r="L48" s="1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104</v>
      </c>
      <c r="D49" s="37"/>
      <c r="E49" s="37"/>
      <c r="F49" s="37"/>
      <c r="G49" s="37"/>
      <c r="H49" s="37"/>
      <c r="I49" s="134"/>
      <c r="J49" s="37"/>
      <c r="K49" s="37"/>
      <c r="L49" s="1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A.1 - Práce na ŽSv (Sborník SŽDC 2019)</v>
      </c>
      <c r="F50" s="37"/>
      <c r="G50" s="37"/>
      <c r="H50" s="37"/>
      <c r="I50" s="134"/>
      <c r="J50" s="37"/>
      <c r="K50" s="37"/>
      <c r="L50" s="1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4"/>
      <c r="J51" s="37"/>
      <c r="K51" s="37"/>
      <c r="L51" s="1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 Cheb</v>
      </c>
      <c r="G52" s="37"/>
      <c r="H52" s="37"/>
      <c r="I52" s="138" t="s">
        <v>23</v>
      </c>
      <c r="J52" s="69" t="str">
        <f>IF(J12="","",J12)</f>
        <v>14. 2. 2020</v>
      </c>
      <c r="K52" s="37"/>
      <c r="L52" s="1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4"/>
      <c r="J53" s="37"/>
      <c r="K53" s="37"/>
      <c r="L53" s="1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s.o.- OŘ UNL - ST K. Vary</v>
      </c>
      <c r="G54" s="37"/>
      <c r="H54" s="37"/>
      <c r="I54" s="138" t="s">
        <v>33</v>
      </c>
      <c r="J54" s="33" t="str">
        <f>E21</f>
        <v xml:space="preserve"> </v>
      </c>
      <c r="K54" s="37"/>
      <c r="L54" s="1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8" t="s">
        <v>36</v>
      </c>
      <c r="J55" s="33" t="str">
        <f>E24</f>
        <v>Monika Roztočilová</v>
      </c>
      <c r="K55" s="37"/>
      <c r="L55" s="1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4"/>
      <c r="J56" s="37"/>
      <c r="K56" s="37"/>
      <c r="L56" s="1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9" t="s">
        <v>107</v>
      </c>
      <c r="D57" s="170"/>
      <c r="E57" s="170"/>
      <c r="F57" s="170"/>
      <c r="G57" s="170"/>
      <c r="H57" s="170"/>
      <c r="I57" s="171"/>
      <c r="J57" s="172" t="s">
        <v>108</v>
      </c>
      <c r="K57" s="170"/>
      <c r="L57" s="1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4"/>
      <c r="J58" s="37"/>
      <c r="K58" s="37"/>
      <c r="L58" s="1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3" t="s">
        <v>72</v>
      </c>
      <c r="D59" s="37"/>
      <c r="E59" s="37"/>
      <c r="F59" s="37"/>
      <c r="G59" s="37"/>
      <c r="H59" s="37"/>
      <c r="I59" s="134"/>
      <c r="J59" s="99">
        <f>J79</f>
        <v>0</v>
      </c>
      <c r="K59" s="37"/>
      <c r="L59" s="1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109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4"/>
      <c r="J60" s="37"/>
      <c r="K60" s="37"/>
      <c r="L60" s="1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4"/>
      <c r="J61" s="57"/>
      <c r="K61" s="57"/>
      <c r="L61" s="1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7"/>
      <c r="J65" s="59"/>
      <c r="K65" s="59"/>
      <c r="L65" s="1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110</v>
      </c>
      <c r="D66" s="37"/>
      <c r="E66" s="37"/>
      <c r="F66" s="37"/>
      <c r="G66" s="37"/>
      <c r="H66" s="37"/>
      <c r="I66" s="134"/>
      <c r="J66" s="37"/>
      <c r="K66" s="37"/>
      <c r="L66" s="1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4"/>
      <c r="J67" s="37"/>
      <c r="K67" s="37"/>
      <c r="L67" s="1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4"/>
      <c r="J68" s="37"/>
      <c r="K68" s="37"/>
      <c r="L68" s="1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8" t="str">
        <f>E7</f>
        <v>Oprava kolejí a výhybek v ŽST Cheb</v>
      </c>
      <c r="F69" s="29"/>
      <c r="G69" s="29"/>
      <c r="H69" s="29"/>
      <c r="I69" s="134"/>
      <c r="J69" s="37"/>
      <c r="K69" s="37"/>
      <c r="L69" s="1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104</v>
      </c>
      <c r="D70" s="37"/>
      <c r="E70" s="37"/>
      <c r="F70" s="37"/>
      <c r="G70" s="37"/>
      <c r="H70" s="37"/>
      <c r="I70" s="134"/>
      <c r="J70" s="37"/>
      <c r="K70" s="37"/>
      <c r="L70" s="1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A.1 - Práce na ŽSv (Sborník SŽDC 2019)</v>
      </c>
      <c r="F71" s="37"/>
      <c r="G71" s="37"/>
      <c r="H71" s="37"/>
      <c r="I71" s="134"/>
      <c r="J71" s="37"/>
      <c r="K71" s="37"/>
      <c r="L71" s="1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4"/>
      <c r="J72" s="37"/>
      <c r="K72" s="37"/>
      <c r="L72" s="1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ŽST Cheb</v>
      </c>
      <c r="G73" s="37"/>
      <c r="H73" s="37"/>
      <c r="I73" s="138" t="s">
        <v>23</v>
      </c>
      <c r="J73" s="69" t="str">
        <f>IF(J12="","",J12)</f>
        <v>14. 2. 2020</v>
      </c>
      <c r="K73" s="37"/>
      <c r="L73" s="1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4"/>
      <c r="J74" s="37"/>
      <c r="K74" s="37"/>
      <c r="L74" s="1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s.o.- OŘ UNL - ST K. Vary</v>
      </c>
      <c r="G75" s="37"/>
      <c r="H75" s="37"/>
      <c r="I75" s="138" t="s">
        <v>33</v>
      </c>
      <c r="J75" s="33" t="str">
        <f>E21</f>
        <v xml:space="preserve"> </v>
      </c>
      <c r="K75" s="37"/>
      <c r="L75" s="1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8" t="s">
        <v>36</v>
      </c>
      <c r="J76" s="33" t="str">
        <f>E24</f>
        <v>Monika Roztočilová</v>
      </c>
      <c r="K76" s="37"/>
      <c r="L76" s="1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4"/>
      <c r="J77" s="37"/>
      <c r="K77" s="37"/>
      <c r="L77" s="1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4"/>
      <c r="B78" s="175"/>
      <c r="C78" s="176" t="s">
        <v>111</v>
      </c>
      <c r="D78" s="177" t="s">
        <v>59</v>
      </c>
      <c r="E78" s="177" t="s">
        <v>55</v>
      </c>
      <c r="F78" s="177" t="s">
        <v>56</v>
      </c>
      <c r="G78" s="177" t="s">
        <v>112</v>
      </c>
      <c r="H78" s="177" t="s">
        <v>113</v>
      </c>
      <c r="I78" s="178" t="s">
        <v>114</v>
      </c>
      <c r="J78" s="177" t="s">
        <v>108</v>
      </c>
      <c r="K78" s="179" t="s">
        <v>115</v>
      </c>
      <c r="L78" s="180"/>
      <c r="M78" s="89" t="s">
        <v>19</v>
      </c>
      <c r="N78" s="90" t="s">
        <v>44</v>
      </c>
      <c r="O78" s="90" t="s">
        <v>116</v>
      </c>
      <c r="P78" s="90" t="s">
        <v>117</v>
      </c>
      <c r="Q78" s="90" t="s">
        <v>118</v>
      </c>
      <c r="R78" s="90" t="s">
        <v>119</v>
      </c>
      <c r="S78" s="90" t="s">
        <v>120</v>
      </c>
      <c r="T78" s="91" t="s">
        <v>121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5"/>
      <c r="B79" s="36"/>
      <c r="C79" s="96" t="s">
        <v>122</v>
      </c>
      <c r="D79" s="37"/>
      <c r="E79" s="37"/>
      <c r="F79" s="37"/>
      <c r="G79" s="37"/>
      <c r="H79" s="37"/>
      <c r="I79" s="134"/>
      <c r="J79" s="181">
        <f>BK79</f>
        <v>0</v>
      </c>
      <c r="K79" s="37"/>
      <c r="L79" s="41"/>
      <c r="M79" s="92"/>
      <c r="N79" s="182"/>
      <c r="O79" s="93"/>
      <c r="P79" s="183">
        <f>SUM(P80:P348)</f>
        <v>0</v>
      </c>
      <c r="Q79" s="93"/>
      <c r="R79" s="183">
        <f>SUM(R80:R348)</f>
        <v>1508.3352600000003</v>
      </c>
      <c r="S79" s="93"/>
      <c r="T79" s="184">
        <f>SUM(T80:T348)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109</v>
      </c>
      <c r="BK79" s="185">
        <f>SUM(BK80:BK348)</f>
        <v>0</v>
      </c>
    </row>
    <row r="80" s="2" customFormat="1" ht="21.75" customHeight="1">
      <c r="A80" s="35"/>
      <c r="B80" s="36"/>
      <c r="C80" s="186" t="s">
        <v>82</v>
      </c>
      <c r="D80" s="186" t="s">
        <v>123</v>
      </c>
      <c r="E80" s="187" t="s">
        <v>124</v>
      </c>
      <c r="F80" s="188" t="s">
        <v>125</v>
      </c>
      <c r="G80" s="189" t="s">
        <v>126</v>
      </c>
      <c r="H80" s="190">
        <v>2.3999999999999999</v>
      </c>
      <c r="I80" s="191"/>
      <c r="J80" s="192">
        <f>ROUND(I80*H80,2)</f>
        <v>0</v>
      </c>
      <c r="K80" s="188" t="s">
        <v>127</v>
      </c>
      <c r="L80" s="41"/>
      <c r="M80" s="193" t="s">
        <v>19</v>
      </c>
      <c r="N80" s="194" t="s">
        <v>45</v>
      </c>
      <c r="O80" s="81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7" t="s">
        <v>128</v>
      </c>
      <c r="AT80" s="197" t="s">
        <v>123</v>
      </c>
      <c r="AU80" s="197" t="s">
        <v>74</v>
      </c>
      <c r="AY80" s="14" t="s">
        <v>129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4" t="s">
        <v>82</v>
      </c>
      <c r="BK80" s="198">
        <f>ROUND(I80*H80,2)</f>
        <v>0</v>
      </c>
      <c r="BL80" s="14" t="s">
        <v>128</v>
      </c>
      <c r="BM80" s="197" t="s">
        <v>130</v>
      </c>
    </row>
    <row r="81" s="2" customFormat="1">
      <c r="A81" s="35"/>
      <c r="B81" s="36"/>
      <c r="C81" s="37"/>
      <c r="D81" s="199" t="s">
        <v>131</v>
      </c>
      <c r="E81" s="37"/>
      <c r="F81" s="200" t="s">
        <v>132</v>
      </c>
      <c r="G81" s="37"/>
      <c r="H81" s="37"/>
      <c r="I81" s="134"/>
      <c r="J81" s="37"/>
      <c r="K81" s="37"/>
      <c r="L81" s="41"/>
      <c r="M81" s="201"/>
      <c r="N81" s="20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131</v>
      </c>
      <c r="AU81" s="14" t="s">
        <v>74</v>
      </c>
    </row>
    <row r="82" s="2" customFormat="1">
      <c r="A82" s="35"/>
      <c r="B82" s="36"/>
      <c r="C82" s="37"/>
      <c r="D82" s="199" t="s">
        <v>133</v>
      </c>
      <c r="E82" s="37"/>
      <c r="F82" s="203" t="s">
        <v>134</v>
      </c>
      <c r="G82" s="37"/>
      <c r="H82" s="37"/>
      <c r="I82" s="134"/>
      <c r="J82" s="37"/>
      <c r="K82" s="37"/>
      <c r="L82" s="41"/>
      <c r="M82" s="201"/>
      <c r="N82" s="202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133</v>
      </c>
      <c r="AU82" s="14" t="s">
        <v>74</v>
      </c>
    </row>
    <row r="83" s="2" customFormat="1" ht="21.75" customHeight="1">
      <c r="A83" s="35"/>
      <c r="B83" s="36"/>
      <c r="C83" s="186" t="s">
        <v>84</v>
      </c>
      <c r="D83" s="186" t="s">
        <v>123</v>
      </c>
      <c r="E83" s="187" t="s">
        <v>135</v>
      </c>
      <c r="F83" s="188" t="s">
        <v>136</v>
      </c>
      <c r="G83" s="189" t="s">
        <v>126</v>
      </c>
      <c r="H83" s="190">
        <v>2.3999999999999999</v>
      </c>
      <c r="I83" s="191"/>
      <c r="J83" s="192">
        <f>ROUND(I83*H83,2)</f>
        <v>0</v>
      </c>
      <c r="K83" s="188" t="s">
        <v>127</v>
      </c>
      <c r="L83" s="41"/>
      <c r="M83" s="193" t="s">
        <v>19</v>
      </c>
      <c r="N83" s="194" t="s">
        <v>45</v>
      </c>
      <c r="O83" s="81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7" t="s">
        <v>128</v>
      </c>
      <c r="AT83" s="197" t="s">
        <v>123</v>
      </c>
      <c r="AU83" s="197" t="s">
        <v>74</v>
      </c>
      <c r="AY83" s="14" t="s">
        <v>129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4" t="s">
        <v>82</v>
      </c>
      <c r="BK83" s="198">
        <f>ROUND(I83*H83,2)</f>
        <v>0</v>
      </c>
      <c r="BL83" s="14" t="s">
        <v>128</v>
      </c>
      <c r="BM83" s="197" t="s">
        <v>137</v>
      </c>
    </row>
    <row r="84" s="2" customFormat="1">
      <c r="A84" s="35"/>
      <c r="B84" s="36"/>
      <c r="C84" s="37"/>
      <c r="D84" s="199" t="s">
        <v>131</v>
      </c>
      <c r="E84" s="37"/>
      <c r="F84" s="200" t="s">
        <v>138</v>
      </c>
      <c r="G84" s="37"/>
      <c r="H84" s="37"/>
      <c r="I84" s="134"/>
      <c r="J84" s="37"/>
      <c r="K84" s="37"/>
      <c r="L84" s="41"/>
      <c r="M84" s="201"/>
      <c r="N84" s="202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131</v>
      </c>
      <c r="AU84" s="14" t="s">
        <v>74</v>
      </c>
    </row>
    <row r="85" s="2" customFormat="1">
      <c r="A85" s="35"/>
      <c r="B85" s="36"/>
      <c r="C85" s="37"/>
      <c r="D85" s="199" t="s">
        <v>133</v>
      </c>
      <c r="E85" s="37"/>
      <c r="F85" s="203" t="s">
        <v>134</v>
      </c>
      <c r="G85" s="37"/>
      <c r="H85" s="37"/>
      <c r="I85" s="134"/>
      <c r="J85" s="37"/>
      <c r="K85" s="37"/>
      <c r="L85" s="41"/>
      <c r="M85" s="201"/>
      <c r="N85" s="202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133</v>
      </c>
      <c r="AU85" s="14" t="s">
        <v>74</v>
      </c>
    </row>
    <row r="86" s="2" customFormat="1" ht="21.75" customHeight="1">
      <c r="A86" s="35"/>
      <c r="B86" s="36"/>
      <c r="C86" s="186" t="s">
        <v>139</v>
      </c>
      <c r="D86" s="186" t="s">
        <v>123</v>
      </c>
      <c r="E86" s="187" t="s">
        <v>140</v>
      </c>
      <c r="F86" s="188" t="s">
        <v>141</v>
      </c>
      <c r="G86" s="189" t="s">
        <v>126</v>
      </c>
      <c r="H86" s="190">
        <v>1.5</v>
      </c>
      <c r="I86" s="191"/>
      <c r="J86" s="192">
        <f>ROUND(I86*H86,2)</f>
        <v>0</v>
      </c>
      <c r="K86" s="188" t="s">
        <v>127</v>
      </c>
      <c r="L86" s="41"/>
      <c r="M86" s="193" t="s">
        <v>19</v>
      </c>
      <c r="N86" s="194" t="s">
        <v>45</v>
      </c>
      <c r="O86" s="81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7" t="s">
        <v>128</v>
      </c>
      <c r="AT86" s="197" t="s">
        <v>123</v>
      </c>
      <c r="AU86" s="197" t="s">
        <v>74</v>
      </c>
      <c r="AY86" s="14" t="s">
        <v>129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4" t="s">
        <v>82</v>
      </c>
      <c r="BK86" s="198">
        <f>ROUND(I86*H86,2)</f>
        <v>0</v>
      </c>
      <c r="BL86" s="14" t="s">
        <v>128</v>
      </c>
      <c r="BM86" s="197" t="s">
        <v>142</v>
      </c>
    </row>
    <row r="87" s="2" customFormat="1">
      <c r="A87" s="35"/>
      <c r="B87" s="36"/>
      <c r="C87" s="37"/>
      <c r="D87" s="199" t="s">
        <v>131</v>
      </c>
      <c r="E87" s="37"/>
      <c r="F87" s="200" t="s">
        <v>143</v>
      </c>
      <c r="G87" s="37"/>
      <c r="H87" s="37"/>
      <c r="I87" s="134"/>
      <c r="J87" s="37"/>
      <c r="K87" s="37"/>
      <c r="L87" s="41"/>
      <c r="M87" s="201"/>
      <c r="N87" s="202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131</v>
      </c>
      <c r="AU87" s="14" t="s">
        <v>74</v>
      </c>
    </row>
    <row r="88" s="2" customFormat="1">
      <c r="A88" s="35"/>
      <c r="B88" s="36"/>
      <c r="C88" s="37"/>
      <c r="D88" s="199" t="s">
        <v>133</v>
      </c>
      <c r="E88" s="37"/>
      <c r="F88" s="203" t="s">
        <v>144</v>
      </c>
      <c r="G88" s="37"/>
      <c r="H88" s="37"/>
      <c r="I88" s="134"/>
      <c r="J88" s="37"/>
      <c r="K88" s="37"/>
      <c r="L88" s="41"/>
      <c r="M88" s="201"/>
      <c r="N88" s="20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133</v>
      </c>
      <c r="AU88" s="14" t="s">
        <v>74</v>
      </c>
    </row>
    <row r="89" s="2" customFormat="1" ht="21.75" customHeight="1">
      <c r="A89" s="35"/>
      <c r="B89" s="36"/>
      <c r="C89" s="186" t="s">
        <v>128</v>
      </c>
      <c r="D89" s="186" t="s">
        <v>123</v>
      </c>
      <c r="E89" s="187" t="s">
        <v>145</v>
      </c>
      <c r="F89" s="188" t="s">
        <v>146</v>
      </c>
      <c r="G89" s="189" t="s">
        <v>126</v>
      </c>
      <c r="H89" s="190">
        <v>1.5</v>
      </c>
      <c r="I89" s="191"/>
      <c r="J89" s="192">
        <f>ROUND(I89*H89,2)</f>
        <v>0</v>
      </c>
      <c r="K89" s="188" t="s">
        <v>127</v>
      </c>
      <c r="L89" s="41"/>
      <c r="M89" s="193" t="s">
        <v>19</v>
      </c>
      <c r="N89" s="194" t="s">
        <v>45</v>
      </c>
      <c r="O89" s="81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7" t="s">
        <v>128</v>
      </c>
      <c r="AT89" s="197" t="s">
        <v>123</v>
      </c>
      <c r="AU89" s="197" t="s">
        <v>74</v>
      </c>
      <c r="AY89" s="14" t="s">
        <v>129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4" t="s">
        <v>82</v>
      </c>
      <c r="BK89" s="198">
        <f>ROUND(I89*H89,2)</f>
        <v>0</v>
      </c>
      <c r="BL89" s="14" t="s">
        <v>128</v>
      </c>
      <c r="BM89" s="197" t="s">
        <v>147</v>
      </c>
    </row>
    <row r="90" s="2" customFormat="1">
      <c r="A90" s="35"/>
      <c r="B90" s="36"/>
      <c r="C90" s="37"/>
      <c r="D90" s="199" t="s">
        <v>131</v>
      </c>
      <c r="E90" s="37"/>
      <c r="F90" s="200" t="s">
        <v>148</v>
      </c>
      <c r="G90" s="37"/>
      <c r="H90" s="37"/>
      <c r="I90" s="134"/>
      <c r="J90" s="37"/>
      <c r="K90" s="37"/>
      <c r="L90" s="41"/>
      <c r="M90" s="201"/>
      <c r="N90" s="202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131</v>
      </c>
      <c r="AU90" s="14" t="s">
        <v>74</v>
      </c>
    </row>
    <row r="91" s="2" customFormat="1">
      <c r="A91" s="35"/>
      <c r="B91" s="36"/>
      <c r="C91" s="37"/>
      <c r="D91" s="199" t="s">
        <v>133</v>
      </c>
      <c r="E91" s="37"/>
      <c r="F91" s="203" t="s">
        <v>144</v>
      </c>
      <c r="G91" s="37"/>
      <c r="H91" s="37"/>
      <c r="I91" s="134"/>
      <c r="J91" s="37"/>
      <c r="K91" s="37"/>
      <c r="L91" s="41"/>
      <c r="M91" s="201"/>
      <c r="N91" s="202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133</v>
      </c>
      <c r="AU91" s="14" t="s">
        <v>74</v>
      </c>
    </row>
    <row r="92" s="2" customFormat="1" ht="21.75" customHeight="1">
      <c r="A92" s="35"/>
      <c r="B92" s="36"/>
      <c r="C92" s="186" t="s">
        <v>149</v>
      </c>
      <c r="D92" s="186" t="s">
        <v>123</v>
      </c>
      <c r="E92" s="187" t="s">
        <v>150</v>
      </c>
      <c r="F92" s="188" t="s">
        <v>151</v>
      </c>
      <c r="G92" s="189" t="s">
        <v>152</v>
      </c>
      <c r="H92" s="190">
        <v>4</v>
      </c>
      <c r="I92" s="191"/>
      <c r="J92" s="192">
        <f>ROUND(I92*H92,2)</f>
        <v>0</v>
      </c>
      <c r="K92" s="188" t="s">
        <v>127</v>
      </c>
      <c r="L92" s="41"/>
      <c r="M92" s="193" t="s">
        <v>19</v>
      </c>
      <c r="N92" s="194" t="s">
        <v>45</v>
      </c>
      <c r="O92" s="81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7" t="s">
        <v>128</v>
      </c>
      <c r="AT92" s="197" t="s">
        <v>123</v>
      </c>
      <c r="AU92" s="197" t="s">
        <v>74</v>
      </c>
      <c r="AY92" s="14" t="s">
        <v>129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4" t="s">
        <v>82</v>
      </c>
      <c r="BK92" s="198">
        <f>ROUND(I92*H92,2)</f>
        <v>0</v>
      </c>
      <c r="BL92" s="14" t="s">
        <v>128</v>
      </c>
      <c r="BM92" s="197" t="s">
        <v>153</v>
      </c>
    </row>
    <row r="93" s="2" customFormat="1">
      <c r="A93" s="35"/>
      <c r="B93" s="36"/>
      <c r="C93" s="37"/>
      <c r="D93" s="199" t="s">
        <v>131</v>
      </c>
      <c r="E93" s="37"/>
      <c r="F93" s="200" t="s">
        <v>154</v>
      </c>
      <c r="G93" s="37"/>
      <c r="H93" s="37"/>
      <c r="I93" s="134"/>
      <c r="J93" s="37"/>
      <c r="K93" s="37"/>
      <c r="L93" s="41"/>
      <c r="M93" s="201"/>
      <c r="N93" s="202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131</v>
      </c>
      <c r="AU93" s="14" t="s">
        <v>74</v>
      </c>
    </row>
    <row r="94" s="2" customFormat="1">
      <c r="A94" s="35"/>
      <c r="B94" s="36"/>
      <c r="C94" s="37"/>
      <c r="D94" s="199" t="s">
        <v>133</v>
      </c>
      <c r="E94" s="37"/>
      <c r="F94" s="203" t="s">
        <v>155</v>
      </c>
      <c r="G94" s="37"/>
      <c r="H94" s="37"/>
      <c r="I94" s="134"/>
      <c r="J94" s="37"/>
      <c r="K94" s="37"/>
      <c r="L94" s="41"/>
      <c r="M94" s="201"/>
      <c r="N94" s="202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133</v>
      </c>
      <c r="AU94" s="14" t="s">
        <v>74</v>
      </c>
    </row>
    <row r="95" s="2" customFormat="1" ht="21.75" customHeight="1">
      <c r="A95" s="35"/>
      <c r="B95" s="36"/>
      <c r="C95" s="186" t="s">
        <v>156</v>
      </c>
      <c r="D95" s="186" t="s">
        <v>123</v>
      </c>
      <c r="E95" s="187" t="s">
        <v>157</v>
      </c>
      <c r="F95" s="188" t="s">
        <v>158</v>
      </c>
      <c r="G95" s="189" t="s">
        <v>152</v>
      </c>
      <c r="H95" s="190">
        <v>4</v>
      </c>
      <c r="I95" s="191"/>
      <c r="J95" s="192">
        <f>ROUND(I95*H95,2)</f>
        <v>0</v>
      </c>
      <c r="K95" s="188" t="s">
        <v>127</v>
      </c>
      <c r="L95" s="41"/>
      <c r="M95" s="193" t="s">
        <v>19</v>
      </c>
      <c r="N95" s="194" t="s">
        <v>45</v>
      </c>
      <c r="O95" s="81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7" t="s">
        <v>128</v>
      </c>
      <c r="AT95" s="197" t="s">
        <v>123</v>
      </c>
      <c r="AU95" s="197" t="s">
        <v>74</v>
      </c>
      <c r="AY95" s="14" t="s">
        <v>129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4" t="s">
        <v>82</v>
      </c>
      <c r="BK95" s="198">
        <f>ROUND(I95*H95,2)</f>
        <v>0</v>
      </c>
      <c r="BL95" s="14" t="s">
        <v>128</v>
      </c>
      <c r="BM95" s="197" t="s">
        <v>159</v>
      </c>
    </row>
    <row r="96" s="2" customFormat="1">
      <c r="A96" s="35"/>
      <c r="B96" s="36"/>
      <c r="C96" s="37"/>
      <c r="D96" s="199" t="s">
        <v>131</v>
      </c>
      <c r="E96" s="37"/>
      <c r="F96" s="200" t="s">
        <v>160</v>
      </c>
      <c r="G96" s="37"/>
      <c r="H96" s="37"/>
      <c r="I96" s="134"/>
      <c r="J96" s="37"/>
      <c r="K96" s="37"/>
      <c r="L96" s="41"/>
      <c r="M96" s="201"/>
      <c r="N96" s="202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131</v>
      </c>
      <c r="AU96" s="14" t="s">
        <v>74</v>
      </c>
    </row>
    <row r="97" s="2" customFormat="1">
      <c r="A97" s="35"/>
      <c r="B97" s="36"/>
      <c r="C97" s="37"/>
      <c r="D97" s="199" t="s">
        <v>133</v>
      </c>
      <c r="E97" s="37"/>
      <c r="F97" s="203" t="s">
        <v>155</v>
      </c>
      <c r="G97" s="37"/>
      <c r="H97" s="37"/>
      <c r="I97" s="134"/>
      <c r="J97" s="37"/>
      <c r="K97" s="37"/>
      <c r="L97" s="41"/>
      <c r="M97" s="201"/>
      <c r="N97" s="202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133</v>
      </c>
      <c r="AU97" s="14" t="s">
        <v>74</v>
      </c>
    </row>
    <row r="98" s="2" customFormat="1" ht="21.75" customHeight="1">
      <c r="A98" s="35"/>
      <c r="B98" s="36"/>
      <c r="C98" s="186" t="s">
        <v>161</v>
      </c>
      <c r="D98" s="186" t="s">
        <v>123</v>
      </c>
      <c r="E98" s="187" t="s">
        <v>162</v>
      </c>
      <c r="F98" s="188" t="s">
        <v>163</v>
      </c>
      <c r="G98" s="189" t="s">
        <v>152</v>
      </c>
      <c r="H98" s="190">
        <v>46</v>
      </c>
      <c r="I98" s="191"/>
      <c r="J98" s="192">
        <f>ROUND(I98*H98,2)</f>
        <v>0</v>
      </c>
      <c r="K98" s="188" t="s">
        <v>127</v>
      </c>
      <c r="L98" s="41"/>
      <c r="M98" s="193" t="s">
        <v>19</v>
      </c>
      <c r="N98" s="194" t="s">
        <v>45</v>
      </c>
      <c r="O98" s="81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7" t="s">
        <v>128</v>
      </c>
      <c r="AT98" s="197" t="s">
        <v>123</v>
      </c>
      <c r="AU98" s="197" t="s">
        <v>74</v>
      </c>
      <c r="AY98" s="14" t="s">
        <v>129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4" t="s">
        <v>82</v>
      </c>
      <c r="BK98" s="198">
        <f>ROUND(I98*H98,2)</f>
        <v>0</v>
      </c>
      <c r="BL98" s="14" t="s">
        <v>128</v>
      </c>
      <c r="BM98" s="197" t="s">
        <v>164</v>
      </c>
    </row>
    <row r="99" s="2" customFormat="1">
      <c r="A99" s="35"/>
      <c r="B99" s="36"/>
      <c r="C99" s="37"/>
      <c r="D99" s="199" t="s">
        <v>131</v>
      </c>
      <c r="E99" s="37"/>
      <c r="F99" s="200" t="s">
        <v>165</v>
      </c>
      <c r="G99" s="37"/>
      <c r="H99" s="37"/>
      <c r="I99" s="134"/>
      <c r="J99" s="37"/>
      <c r="K99" s="37"/>
      <c r="L99" s="41"/>
      <c r="M99" s="201"/>
      <c r="N99" s="202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131</v>
      </c>
      <c r="AU99" s="14" t="s">
        <v>74</v>
      </c>
    </row>
    <row r="100" s="2" customFormat="1">
      <c r="A100" s="35"/>
      <c r="B100" s="36"/>
      <c r="C100" s="37"/>
      <c r="D100" s="199" t="s">
        <v>133</v>
      </c>
      <c r="E100" s="37"/>
      <c r="F100" s="203" t="s">
        <v>166</v>
      </c>
      <c r="G100" s="37"/>
      <c r="H100" s="37"/>
      <c r="I100" s="134"/>
      <c r="J100" s="37"/>
      <c r="K100" s="37"/>
      <c r="L100" s="41"/>
      <c r="M100" s="201"/>
      <c r="N100" s="202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133</v>
      </c>
      <c r="AU100" s="14" t="s">
        <v>74</v>
      </c>
    </row>
    <row r="101" s="2" customFormat="1" ht="21.75" customHeight="1">
      <c r="A101" s="35"/>
      <c r="B101" s="36"/>
      <c r="C101" s="186" t="s">
        <v>167</v>
      </c>
      <c r="D101" s="186" t="s">
        <v>123</v>
      </c>
      <c r="E101" s="187" t="s">
        <v>168</v>
      </c>
      <c r="F101" s="188" t="s">
        <v>169</v>
      </c>
      <c r="G101" s="189" t="s">
        <v>152</v>
      </c>
      <c r="H101" s="190">
        <v>46</v>
      </c>
      <c r="I101" s="191"/>
      <c r="J101" s="192">
        <f>ROUND(I101*H101,2)</f>
        <v>0</v>
      </c>
      <c r="K101" s="188" t="s">
        <v>127</v>
      </c>
      <c r="L101" s="41"/>
      <c r="M101" s="193" t="s">
        <v>19</v>
      </c>
      <c r="N101" s="194" t="s">
        <v>45</v>
      </c>
      <c r="O101" s="81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7" t="s">
        <v>128</v>
      </c>
      <c r="AT101" s="197" t="s">
        <v>123</v>
      </c>
      <c r="AU101" s="197" t="s">
        <v>74</v>
      </c>
      <c r="AY101" s="14" t="s">
        <v>129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4" t="s">
        <v>82</v>
      </c>
      <c r="BK101" s="198">
        <f>ROUND(I101*H101,2)</f>
        <v>0</v>
      </c>
      <c r="BL101" s="14" t="s">
        <v>128</v>
      </c>
      <c r="BM101" s="197" t="s">
        <v>170</v>
      </c>
    </row>
    <row r="102" s="2" customFormat="1">
      <c r="A102" s="35"/>
      <c r="B102" s="36"/>
      <c r="C102" s="37"/>
      <c r="D102" s="199" t="s">
        <v>131</v>
      </c>
      <c r="E102" s="37"/>
      <c r="F102" s="200" t="s">
        <v>171</v>
      </c>
      <c r="G102" s="37"/>
      <c r="H102" s="37"/>
      <c r="I102" s="134"/>
      <c r="J102" s="37"/>
      <c r="K102" s="37"/>
      <c r="L102" s="41"/>
      <c r="M102" s="201"/>
      <c r="N102" s="202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131</v>
      </c>
      <c r="AU102" s="14" t="s">
        <v>74</v>
      </c>
    </row>
    <row r="103" s="2" customFormat="1">
      <c r="A103" s="35"/>
      <c r="B103" s="36"/>
      <c r="C103" s="37"/>
      <c r="D103" s="199" t="s">
        <v>133</v>
      </c>
      <c r="E103" s="37"/>
      <c r="F103" s="203" t="s">
        <v>166</v>
      </c>
      <c r="G103" s="37"/>
      <c r="H103" s="37"/>
      <c r="I103" s="134"/>
      <c r="J103" s="37"/>
      <c r="K103" s="37"/>
      <c r="L103" s="41"/>
      <c r="M103" s="201"/>
      <c r="N103" s="202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133</v>
      </c>
      <c r="AU103" s="14" t="s">
        <v>74</v>
      </c>
    </row>
    <row r="104" s="2" customFormat="1" ht="21.75" customHeight="1">
      <c r="A104" s="35"/>
      <c r="B104" s="36"/>
      <c r="C104" s="186" t="s">
        <v>172</v>
      </c>
      <c r="D104" s="186" t="s">
        <v>123</v>
      </c>
      <c r="E104" s="187" t="s">
        <v>173</v>
      </c>
      <c r="F104" s="188" t="s">
        <v>174</v>
      </c>
      <c r="G104" s="189" t="s">
        <v>152</v>
      </c>
      <c r="H104" s="190">
        <v>46</v>
      </c>
      <c r="I104" s="191"/>
      <c r="J104" s="192">
        <f>ROUND(I104*H104,2)</f>
        <v>0</v>
      </c>
      <c r="K104" s="188" t="s">
        <v>127</v>
      </c>
      <c r="L104" s="41"/>
      <c r="M104" s="193" t="s">
        <v>19</v>
      </c>
      <c r="N104" s="194" t="s">
        <v>45</v>
      </c>
      <c r="O104" s="81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7" t="s">
        <v>128</v>
      </c>
      <c r="AT104" s="197" t="s">
        <v>123</v>
      </c>
      <c r="AU104" s="197" t="s">
        <v>74</v>
      </c>
      <c r="AY104" s="14" t="s">
        <v>129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4" t="s">
        <v>82</v>
      </c>
      <c r="BK104" s="198">
        <f>ROUND(I104*H104,2)</f>
        <v>0</v>
      </c>
      <c r="BL104" s="14" t="s">
        <v>128</v>
      </c>
      <c r="BM104" s="197" t="s">
        <v>175</v>
      </c>
    </row>
    <row r="105" s="2" customFormat="1">
      <c r="A105" s="35"/>
      <c r="B105" s="36"/>
      <c r="C105" s="37"/>
      <c r="D105" s="199" t="s">
        <v>131</v>
      </c>
      <c r="E105" s="37"/>
      <c r="F105" s="200" t="s">
        <v>176</v>
      </c>
      <c r="G105" s="37"/>
      <c r="H105" s="37"/>
      <c r="I105" s="134"/>
      <c r="J105" s="37"/>
      <c r="K105" s="37"/>
      <c r="L105" s="41"/>
      <c r="M105" s="201"/>
      <c r="N105" s="202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131</v>
      </c>
      <c r="AU105" s="14" t="s">
        <v>74</v>
      </c>
    </row>
    <row r="106" s="2" customFormat="1">
      <c r="A106" s="35"/>
      <c r="B106" s="36"/>
      <c r="C106" s="37"/>
      <c r="D106" s="199" t="s">
        <v>133</v>
      </c>
      <c r="E106" s="37"/>
      <c r="F106" s="203" t="s">
        <v>166</v>
      </c>
      <c r="G106" s="37"/>
      <c r="H106" s="37"/>
      <c r="I106" s="134"/>
      <c r="J106" s="37"/>
      <c r="K106" s="37"/>
      <c r="L106" s="41"/>
      <c r="M106" s="201"/>
      <c r="N106" s="202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133</v>
      </c>
      <c r="AU106" s="14" t="s">
        <v>74</v>
      </c>
    </row>
    <row r="107" s="2" customFormat="1" ht="21.75" customHeight="1">
      <c r="A107" s="35"/>
      <c r="B107" s="36"/>
      <c r="C107" s="186" t="s">
        <v>177</v>
      </c>
      <c r="D107" s="186" t="s">
        <v>123</v>
      </c>
      <c r="E107" s="187" t="s">
        <v>178</v>
      </c>
      <c r="F107" s="188" t="s">
        <v>179</v>
      </c>
      <c r="G107" s="189" t="s">
        <v>152</v>
      </c>
      <c r="H107" s="190">
        <v>8</v>
      </c>
      <c r="I107" s="191"/>
      <c r="J107" s="192">
        <f>ROUND(I107*H107,2)</f>
        <v>0</v>
      </c>
      <c r="K107" s="188" t="s">
        <v>127</v>
      </c>
      <c r="L107" s="41"/>
      <c r="M107" s="193" t="s">
        <v>19</v>
      </c>
      <c r="N107" s="194" t="s">
        <v>45</v>
      </c>
      <c r="O107" s="81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7" t="s">
        <v>128</v>
      </c>
      <c r="AT107" s="197" t="s">
        <v>123</v>
      </c>
      <c r="AU107" s="197" t="s">
        <v>74</v>
      </c>
      <c r="AY107" s="14" t="s">
        <v>129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4" t="s">
        <v>82</v>
      </c>
      <c r="BK107" s="198">
        <f>ROUND(I107*H107,2)</f>
        <v>0</v>
      </c>
      <c r="BL107" s="14" t="s">
        <v>128</v>
      </c>
      <c r="BM107" s="197" t="s">
        <v>180</v>
      </c>
    </row>
    <row r="108" s="2" customFormat="1">
      <c r="A108" s="35"/>
      <c r="B108" s="36"/>
      <c r="C108" s="37"/>
      <c r="D108" s="199" t="s">
        <v>131</v>
      </c>
      <c r="E108" s="37"/>
      <c r="F108" s="200" t="s">
        <v>181</v>
      </c>
      <c r="G108" s="37"/>
      <c r="H108" s="37"/>
      <c r="I108" s="134"/>
      <c r="J108" s="37"/>
      <c r="K108" s="37"/>
      <c r="L108" s="41"/>
      <c r="M108" s="201"/>
      <c r="N108" s="202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131</v>
      </c>
      <c r="AU108" s="14" t="s">
        <v>74</v>
      </c>
    </row>
    <row r="109" s="2" customFormat="1">
      <c r="A109" s="35"/>
      <c r="B109" s="36"/>
      <c r="C109" s="37"/>
      <c r="D109" s="199" t="s">
        <v>133</v>
      </c>
      <c r="E109" s="37"/>
      <c r="F109" s="203" t="s">
        <v>182</v>
      </c>
      <c r="G109" s="37"/>
      <c r="H109" s="37"/>
      <c r="I109" s="134"/>
      <c r="J109" s="37"/>
      <c r="K109" s="37"/>
      <c r="L109" s="41"/>
      <c r="M109" s="201"/>
      <c r="N109" s="202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133</v>
      </c>
      <c r="AU109" s="14" t="s">
        <v>74</v>
      </c>
    </row>
    <row r="110" s="2" customFormat="1" ht="21.75" customHeight="1">
      <c r="A110" s="35"/>
      <c r="B110" s="36"/>
      <c r="C110" s="186" t="s">
        <v>183</v>
      </c>
      <c r="D110" s="186" t="s">
        <v>123</v>
      </c>
      <c r="E110" s="187" t="s">
        <v>184</v>
      </c>
      <c r="F110" s="188" t="s">
        <v>185</v>
      </c>
      <c r="G110" s="189" t="s">
        <v>152</v>
      </c>
      <c r="H110" s="190">
        <v>8</v>
      </c>
      <c r="I110" s="191"/>
      <c r="J110" s="192">
        <f>ROUND(I110*H110,2)</f>
        <v>0</v>
      </c>
      <c r="K110" s="188" t="s">
        <v>127</v>
      </c>
      <c r="L110" s="41"/>
      <c r="M110" s="193" t="s">
        <v>19</v>
      </c>
      <c r="N110" s="194" t="s">
        <v>45</v>
      </c>
      <c r="O110" s="81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7" t="s">
        <v>128</v>
      </c>
      <c r="AT110" s="197" t="s">
        <v>123</v>
      </c>
      <c r="AU110" s="197" t="s">
        <v>74</v>
      </c>
      <c r="AY110" s="14" t="s">
        <v>129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4" t="s">
        <v>82</v>
      </c>
      <c r="BK110" s="198">
        <f>ROUND(I110*H110,2)</f>
        <v>0</v>
      </c>
      <c r="BL110" s="14" t="s">
        <v>128</v>
      </c>
      <c r="BM110" s="197" t="s">
        <v>186</v>
      </c>
    </row>
    <row r="111" s="2" customFormat="1">
      <c r="A111" s="35"/>
      <c r="B111" s="36"/>
      <c r="C111" s="37"/>
      <c r="D111" s="199" t="s">
        <v>131</v>
      </c>
      <c r="E111" s="37"/>
      <c r="F111" s="200" t="s">
        <v>187</v>
      </c>
      <c r="G111" s="37"/>
      <c r="H111" s="37"/>
      <c r="I111" s="134"/>
      <c r="J111" s="37"/>
      <c r="K111" s="37"/>
      <c r="L111" s="41"/>
      <c r="M111" s="201"/>
      <c r="N111" s="202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131</v>
      </c>
      <c r="AU111" s="14" t="s">
        <v>74</v>
      </c>
    </row>
    <row r="112" s="2" customFormat="1">
      <c r="A112" s="35"/>
      <c r="B112" s="36"/>
      <c r="C112" s="37"/>
      <c r="D112" s="199" t="s">
        <v>133</v>
      </c>
      <c r="E112" s="37"/>
      <c r="F112" s="203" t="s">
        <v>182</v>
      </c>
      <c r="G112" s="37"/>
      <c r="H112" s="37"/>
      <c r="I112" s="134"/>
      <c r="J112" s="37"/>
      <c r="K112" s="37"/>
      <c r="L112" s="41"/>
      <c r="M112" s="201"/>
      <c r="N112" s="202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133</v>
      </c>
      <c r="AU112" s="14" t="s">
        <v>74</v>
      </c>
    </row>
    <row r="113" s="2" customFormat="1" ht="21.75" customHeight="1">
      <c r="A113" s="35"/>
      <c r="B113" s="36"/>
      <c r="C113" s="186" t="s">
        <v>188</v>
      </c>
      <c r="D113" s="186" t="s">
        <v>123</v>
      </c>
      <c r="E113" s="187" t="s">
        <v>189</v>
      </c>
      <c r="F113" s="188" t="s">
        <v>190</v>
      </c>
      <c r="G113" s="189" t="s">
        <v>152</v>
      </c>
      <c r="H113" s="190">
        <v>8</v>
      </c>
      <c r="I113" s="191"/>
      <c r="J113" s="192">
        <f>ROUND(I113*H113,2)</f>
        <v>0</v>
      </c>
      <c r="K113" s="188" t="s">
        <v>127</v>
      </c>
      <c r="L113" s="41"/>
      <c r="M113" s="193" t="s">
        <v>19</v>
      </c>
      <c r="N113" s="194" t="s">
        <v>45</v>
      </c>
      <c r="O113" s="81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7" t="s">
        <v>128</v>
      </c>
      <c r="AT113" s="197" t="s">
        <v>123</v>
      </c>
      <c r="AU113" s="197" t="s">
        <v>74</v>
      </c>
      <c r="AY113" s="14" t="s">
        <v>129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4" t="s">
        <v>82</v>
      </c>
      <c r="BK113" s="198">
        <f>ROUND(I113*H113,2)</f>
        <v>0</v>
      </c>
      <c r="BL113" s="14" t="s">
        <v>128</v>
      </c>
      <c r="BM113" s="197" t="s">
        <v>191</v>
      </c>
    </row>
    <row r="114" s="2" customFormat="1">
      <c r="A114" s="35"/>
      <c r="B114" s="36"/>
      <c r="C114" s="37"/>
      <c r="D114" s="199" t="s">
        <v>131</v>
      </c>
      <c r="E114" s="37"/>
      <c r="F114" s="200" t="s">
        <v>192</v>
      </c>
      <c r="G114" s="37"/>
      <c r="H114" s="37"/>
      <c r="I114" s="134"/>
      <c r="J114" s="37"/>
      <c r="K114" s="37"/>
      <c r="L114" s="41"/>
      <c r="M114" s="201"/>
      <c r="N114" s="202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131</v>
      </c>
      <c r="AU114" s="14" t="s">
        <v>74</v>
      </c>
    </row>
    <row r="115" s="2" customFormat="1">
      <c r="A115" s="35"/>
      <c r="B115" s="36"/>
      <c r="C115" s="37"/>
      <c r="D115" s="199" t="s">
        <v>133</v>
      </c>
      <c r="E115" s="37"/>
      <c r="F115" s="203" t="s">
        <v>182</v>
      </c>
      <c r="G115" s="37"/>
      <c r="H115" s="37"/>
      <c r="I115" s="134"/>
      <c r="J115" s="37"/>
      <c r="K115" s="37"/>
      <c r="L115" s="41"/>
      <c r="M115" s="201"/>
      <c r="N115" s="202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133</v>
      </c>
      <c r="AU115" s="14" t="s">
        <v>74</v>
      </c>
    </row>
    <row r="116" s="2" customFormat="1" ht="21.75" customHeight="1">
      <c r="A116" s="35"/>
      <c r="B116" s="36"/>
      <c r="C116" s="186" t="s">
        <v>193</v>
      </c>
      <c r="D116" s="186" t="s">
        <v>123</v>
      </c>
      <c r="E116" s="187" t="s">
        <v>194</v>
      </c>
      <c r="F116" s="188" t="s">
        <v>195</v>
      </c>
      <c r="G116" s="189" t="s">
        <v>152</v>
      </c>
      <c r="H116" s="190">
        <v>340</v>
      </c>
      <c r="I116" s="191"/>
      <c r="J116" s="192">
        <f>ROUND(I116*H116,2)</f>
        <v>0</v>
      </c>
      <c r="K116" s="188" t="s">
        <v>127</v>
      </c>
      <c r="L116" s="41"/>
      <c r="M116" s="193" t="s">
        <v>19</v>
      </c>
      <c r="N116" s="194" t="s">
        <v>45</v>
      </c>
      <c r="O116" s="81"/>
      <c r="P116" s="195">
        <f>O116*H116</f>
        <v>0</v>
      </c>
      <c r="Q116" s="195">
        <v>0</v>
      </c>
      <c r="R116" s="195">
        <f>Q116*H116</f>
        <v>0</v>
      </c>
      <c r="S116" s="195">
        <v>0</v>
      </c>
      <c r="T116" s="196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7" t="s">
        <v>128</v>
      </c>
      <c r="AT116" s="197" t="s">
        <v>123</v>
      </c>
      <c r="AU116" s="197" t="s">
        <v>74</v>
      </c>
      <c r="AY116" s="14" t="s">
        <v>129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4" t="s">
        <v>82</v>
      </c>
      <c r="BK116" s="198">
        <f>ROUND(I116*H116,2)</f>
        <v>0</v>
      </c>
      <c r="BL116" s="14" t="s">
        <v>128</v>
      </c>
      <c r="BM116" s="197" t="s">
        <v>196</v>
      </c>
    </row>
    <row r="117" s="2" customFormat="1">
      <c r="A117" s="35"/>
      <c r="B117" s="36"/>
      <c r="C117" s="37"/>
      <c r="D117" s="199" t="s">
        <v>131</v>
      </c>
      <c r="E117" s="37"/>
      <c r="F117" s="200" t="s">
        <v>197</v>
      </c>
      <c r="G117" s="37"/>
      <c r="H117" s="37"/>
      <c r="I117" s="134"/>
      <c r="J117" s="37"/>
      <c r="K117" s="37"/>
      <c r="L117" s="41"/>
      <c r="M117" s="201"/>
      <c r="N117" s="202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131</v>
      </c>
      <c r="AU117" s="14" t="s">
        <v>74</v>
      </c>
    </row>
    <row r="118" s="2" customFormat="1">
      <c r="A118" s="35"/>
      <c r="B118" s="36"/>
      <c r="C118" s="37"/>
      <c r="D118" s="199" t="s">
        <v>133</v>
      </c>
      <c r="E118" s="37"/>
      <c r="F118" s="203" t="s">
        <v>198</v>
      </c>
      <c r="G118" s="37"/>
      <c r="H118" s="37"/>
      <c r="I118" s="134"/>
      <c r="J118" s="37"/>
      <c r="K118" s="37"/>
      <c r="L118" s="41"/>
      <c r="M118" s="201"/>
      <c r="N118" s="202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133</v>
      </c>
      <c r="AU118" s="14" t="s">
        <v>74</v>
      </c>
    </row>
    <row r="119" s="2" customFormat="1" ht="33" customHeight="1">
      <c r="A119" s="35"/>
      <c r="B119" s="36"/>
      <c r="C119" s="186" t="s">
        <v>199</v>
      </c>
      <c r="D119" s="186" t="s">
        <v>123</v>
      </c>
      <c r="E119" s="187" t="s">
        <v>200</v>
      </c>
      <c r="F119" s="188" t="s">
        <v>201</v>
      </c>
      <c r="G119" s="189" t="s">
        <v>152</v>
      </c>
      <c r="H119" s="190">
        <v>253</v>
      </c>
      <c r="I119" s="191"/>
      <c r="J119" s="192">
        <f>ROUND(I119*H119,2)</f>
        <v>0</v>
      </c>
      <c r="K119" s="188" t="s">
        <v>127</v>
      </c>
      <c r="L119" s="41"/>
      <c r="M119" s="193" t="s">
        <v>19</v>
      </c>
      <c r="N119" s="194" t="s">
        <v>45</v>
      </c>
      <c r="O119" s="81"/>
      <c r="P119" s="195">
        <f>O119*H119</f>
        <v>0</v>
      </c>
      <c r="Q119" s="195">
        <v>0</v>
      </c>
      <c r="R119" s="195">
        <f>Q119*H119</f>
        <v>0</v>
      </c>
      <c r="S119" s="195">
        <v>0</v>
      </c>
      <c r="T119" s="19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7" t="s">
        <v>128</v>
      </c>
      <c r="AT119" s="197" t="s">
        <v>123</v>
      </c>
      <c r="AU119" s="197" t="s">
        <v>74</v>
      </c>
      <c r="AY119" s="14" t="s">
        <v>129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14" t="s">
        <v>82</v>
      </c>
      <c r="BK119" s="198">
        <f>ROUND(I119*H119,2)</f>
        <v>0</v>
      </c>
      <c r="BL119" s="14" t="s">
        <v>128</v>
      </c>
      <c r="BM119" s="197" t="s">
        <v>202</v>
      </c>
    </row>
    <row r="120" s="2" customFormat="1">
      <c r="A120" s="35"/>
      <c r="B120" s="36"/>
      <c r="C120" s="37"/>
      <c r="D120" s="199" t="s">
        <v>131</v>
      </c>
      <c r="E120" s="37"/>
      <c r="F120" s="200" t="s">
        <v>203</v>
      </c>
      <c r="G120" s="37"/>
      <c r="H120" s="37"/>
      <c r="I120" s="134"/>
      <c r="J120" s="37"/>
      <c r="K120" s="37"/>
      <c r="L120" s="41"/>
      <c r="M120" s="201"/>
      <c r="N120" s="202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131</v>
      </c>
      <c r="AU120" s="14" t="s">
        <v>74</v>
      </c>
    </row>
    <row r="121" s="2" customFormat="1">
      <c r="A121" s="35"/>
      <c r="B121" s="36"/>
      <c r="C121" s="37"/>
      <c r="D121" s="199" t="s">
        <v>133</v>
      </c>
      <c r="E121" s="37"/>
      <c r="F121" s="203" t="s">
        <v>204</v>
      </c>
      <c r="G121" s="37"/>
      <c r="H121" s="37"/>
      <c r="I121" s="134"/>
      <c r="J121" s="37"/>
      <c r="K121" s="37"/>
      <c r="L121" s="41"/>
      <c r="M121" s="201"/>
      <c r="N121" s="202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133</v>
      </c>
      <c r="AU121" s="14" t="s">
        <v>74</v>
      </c>
    </row>
    <row r="122" s="2" customFormat="1" ht="33" customHeight="1">
      <c r="A122" s="35"/>
      <c r="B122" s="36"/>
      <c r="C122" s="186" t="s">
        <v>8</v>
      </c>
      <c r="D122" s="186" t="s">
        <v>123</v>
      </c>
      <c r="E122" s="187" t="s">
        <v>205</v>
      </c>
      <c r="F122" s="188" t="s">
        <v>206</v>
      </c>
      <c r="G122" s="189" t="s">
        <v>152</v>
      </c>
      <c r="H122" s="190">
        <v>106</v>
      </c>
      <c r="I122" s="191"/>
      <c r="J122" s="192">
        <f>ROUND(I122*H122,2)</f>
        <v>0</v>
      </c>
      <c r="K122" s="188" t="s">
        <v>127</v>
      </c>
      <c r="L122" s="41"/>
      <c r="M122" s="193" t="s">
        <v>19</v>
      </c>
      <c r="N122" s="194" t="s">
        <v>45</v>
      </c>
      <c r="O122" s="81"/>
      <c r="P122" s="195">
        <f>O122*H122</f>
        <v>0</v>
      </c>
      <c r="Q122" s="195">
        <v>0</v>
      </c>
      <c r="R122" s="195">
        <f>Q122*H122</f>
        <v>0</v>
      </c>
      <c r="S122" s="195">
        <v>0</v>
      </c>
      <c r="T122" s="19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7" t="s">
        <v>128</v>
      </c>
      <c r="AT122" s="197" t="s">
        <v>123</v>
      </c>
      <c r="AU122" s="197" t="s">
        <v>74</v>
      </c>
      <c r="AY122" s="14" t="s">
        <v>129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4" t="s">
        <v>82</v>
      </c>
      <c r="BK122" s="198">
        <f>ROUND(I122*H122,2)</f>
        <v>0</v>
      </c>
      <c r="BL122" s="14" t="s">
        <v>128</v>
      </c>
      <c r="BM122" s="197" t="s">
        <v>207</v>
      </c>
    </row>
    <row r="123" s="2" customFormat="1">
      <c r="A123" s="35"/>
      <c r="B123" s="36"/>
      <c r="C123" s="37"/>
      <c r="D123" s="199" t="s">
        <v>131</v>
      </c>
      <c r="E123" s="37"/>
      <c r="F123" s="200" t="s">
        <v>208</v>
      </c>
      <c r="G123" s="37"/>
      <c r="H123" s="37"/>
      <c r="I123" s="134"/>
      <c r="J123" s="37"/>
      <c r="K123" s="37"/>
      <c r="L123" s="41"/>
      <c r="M123" s="201"/>
      <c r="N123" s="202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131</v>
      </c>
      <c r="AU123" s="14" t="s">
        <v>74</v>
      </c>
    </row>
    <row r="124" s="2" customFormat="1">
      <c r="A124" s="35"/>
      <c r="B124" s="36"/>
      <c r="C124" s="37"/>
      <c r="D124" s="199" t="s">
        <v>133</v>
      </c>
      <c r="E124" s="37"/>
      <c r="F124" s="203" t="s">
        <v>209</v>
      </c>
      <c r="G124" s="37"/>
      <c r="H124" s="37"/>
      <c r="I124" s="134"/>
      <c r="J124" s="37"/>
      <c r="K124" s="37"/>
      <c r="L124" s="41"/>
      <c r="M124" s="201"/>
      <c r="N124" s="202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133</v>
      </c>
      <c r="AU124" s="14" t="s">
        <v>74</v>
      </c>
    </row>
    <row r="125" s="2" customFormat="1" ht="21.75" customHeight="1">
      <c r="A125" s="35"/>
      <c r="B125" s="36"/>
      <c r="C125" s="186" t="s">
        <v>210</v>
      </c>
      <c r="D125" s="186" t="s">
        <v>123</v>
      </c>
      <c r="E125" s="187" t="s">
        <v>211</v>
      </c>
      <c r="F125" s="188" t="s">
        <v>212</v>
      </c>
      <c r="G125" s="189" t="s">
        <v>152</v>
      </c>
      <c r="H125" s="190">
        <v>178</v>
      </c>
      <c r="I125" s="191"/>
      <c r="J125" s="192">
        <f>ROUND(I125*H125,2)</f>
        <v>0</v>
      </c>
      <c r="K125" s="188" t="s">
        <v>127</v>
      </c>
      <c r="L125" s="41"/>
      <c r="M125" s="193" t="s">
        <v>19</v>
      </c>
      <c r="N125" s="194" t="s">
        <v>45</v>
      </c>
      <c r="O125" s="81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7" t="s">
        <v>128</v>
      </c>
      <c r="AT125" s="197" t="s">
        <v>123</v>
      </c>
      <c r="AU125" s="197" t="s">
        <v>74</v>
      </c>
      <c r="AY125" s="14" t="s">
        <v>129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4" t="s">
        <v>82</v>
      </c>
      <c r="BK125" s="198">
        <f>ROUND(I125*H125,2)</f>
        <v>0</v>
      </c>
      <c r="BL125" s="14" t="s">
        <v>128</v>
      </c>
      <c r="BM125" s="197" t="s">
        <v>213</v>
      </c>
    </row>
    <row r="126" s="2" customFormat="1">
      <c r="A126" s="35"/>
      <c r="B126" s="36"/>
      <c r="C126" s="37"/>
      <c r="D126" s="199" t="s">
        <v>131</v>
      </c>
      <c r="E126" s="37"/>
      <c r="F126" s="200" t="s">
        <v>214</v>
      </c>
      <c r="G126" s="37"/>
      <c r="H126" s="37"/>
      <c r="I126" s="134"/>
      <c r="J126" s="37"/>
      <c r="K126" s="37"/>
      <c r="L126" s="41"/>
      <c r="M126" s="201"/>
      <c r="N126" s="202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131</v>
      </c>
      <c r="AU126" s="14" t="s">
        <v>74</v>
      </c>
    </row>
    <row r="127" s="2" customFormat="1">
      <c r="A127" s="35"/>
      <c r="B127" s="36"/>
      <c r="C127" s="37"/>
      <c r="D127" s="199" t="s">
        <v>133</v>
      </c>
      <c r="E127" s="37"/>
      <c r="F127" s="203" t="s">
        <v>215</v>
      </c>
      <c r="G127" s="37"/>
      <c r="H127" s="37"/>
      <c r="I127" s="134"/>
      <c r="J127" s="37"/>
      <c r="K127" s="37"/>
      <c r="L127" s="41"/>
      <c r="M127" s="201"/>
      <c r="N127" s="202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133</v>
      </c>
      <c r="AU127" s="14" t="s">
        <v>74</v>
      </c>
    </row>
    <row r="128" s="2" customFormat="1" ht="21.75" customHeight="1">
      <c r="A128" s="35"/>
      <c r="B128" s="36"/>
      <c r="C128" s="186" t="s">
        <v>216</v>
      </c>
      <c r="D128" s="186" t="s">
        <v>123</v>
      </c>
      <c r="E128" s="187" t="s">
        <v>217</v>
      </c>
      <c r="F128" s="188" t="s">
        <v>218</v>
      </c>
      <c r="G128" s="189" t="s">
        <v>152</v>
      </c>
      <c r="H128" s="190">
        <v>101</v>
      </c>
      <c r="I128" s="191"/>
      <c r="J128" s="192">
        <f>ROUND(I128*H128,2)</f>
        <v>0</v>
      </c>
      <c r="K128" s="188" t="s">
        <v>127</v>
      </c>
      <c r="L128" s="41"/>
      <c r="M128" s="193" t="s">
        <v>19</v>
      </c>
      <c r="N128" s="194" t="s">
        <v>45</v>
      </c>
      <c r="O128" s="8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7" t="s">
        <v>128</v>
      </c>
      <c r="AT128" s="197" t="s">
        <v>123</v>
      </c>
      <c r="AU128" s="197" t="s">
        <v>74</v>
      </c>
      <c r="AY128" s="14" t="s">
        <v>129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4" t="s">
        <v>82</v>
      </c>
      <c r="BK128" s="198">
        <f>ROUND(I128*H128,2)</f>
        <v>0</v>
      </c>
      <c r="BL128" s="14" t="s">
        <v>128</v>
      </c>
      <c r="BM128" s="197" t="s">
        <v>219</v>
      </c>
    </row>
    <row r="129" s="2" customFormat="1">
      <c r="A129" s="35"/>
      <c r="B129" s="36"/>
      <c r="C129" s="37"/>
      <c r="D129" s="199" t="s">
        <v>131</v>
      </c>
      <c r="E129" s="37"/>
      <c r="F129" s="200" t="s">
        <v>220</v>
      </c>
      <c r="G129" s="37"/>
      <c r="H129" s="37"/>
      <c r="I129" s="134"/>
      <c r="J129" s="37"/>
      <c r="K129" s="37"/>
      <c r="L129" s="41"/>
      <c r="M129" s="201"/>
      <c r="N129" s="202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131</v>
      </c>
      <c r="AU129" s="14" t="s">
        <v>74</v>
      </c>
    </row>
    <row r="130" s="2" customFormat="1">
      <c r="A130" s="35"/>
      <c r="B130" s="36"/>
      <c r="C130" s="37"/>
      <c r="D130" s="199" t="s">
        <v>133</v>
      </c>
      <c r="E130" s="37"/>
      <c r="F130" s="203" t="s">
        <v>221</v>
      </c>
      <c r="G130" s="37"/>
      <c r="H130" s="37"/>
      <c r="I130" s="134"/>
      <c r="J130" s="37"/>
      <c r="K130" s="37"/>
      <c r="L130" s="41"/>
      <c r="M130" s="201"/>
      <c r="N130" s="202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133</v>
      </c>
      <c r="AU130" s="14" t="s">
        <v>74</v>
      </c>
    </row>
    <row r="131" s="2" customFormat="1" ht="21.75" customHeight="1">
      <c r="A131" s="35"/>
      <c r="B131" s="36"/>
      <c r="C131" s="186" t="s">
        <v>222</v>
      </c>
      <c r="D131" s="186" t="s">
        <v>123</v>
      </c>
      <c r="E131" s="187" t="s">
        <v>223</v>
      </c>
      <c r="F131" s="188" t="s">
        <v>224</v>
      </c>
      <c r="G131" s="189" t="s">
        <v>152</v>
      </c>
      <c r="H131" s="190">
        <v>65</v>
      </c>
      <c r="I131" s="191"/>
      <c r="J131" s="192">
        <f>ROUND(I131*H131,2)</f>
        <v>0</v>
      </c>
      <c r="K131" s="188" t="s">
        <v>127</v>
      </c>
      <c r="L131" s="41"/>
      <c r="M131" s="193" t="s">
        <v>19</v>
      </c>
      <c r="N131" s="194" t="s">
        <v>45</v>
      </c>
      <c r="O131" s="81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7" t="s">
        <v>128</v>
      </c>
      <c r="AT131" s="197" t="s">
        <v>123</v>
      </c>
      <c r="AU131" s="197" t="s">
        <v>74</v>
      </c>
      <c r="AY131" s="14" t="s">
        <v>129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4" t="s">
        <v>82</v>
      </c>
      <c r="BK131" s="198">
        <f>ROUND(I131*H131,2)</f>
        <v>0</v>
      </c>
      <c r="BL131" s="14" t="s">
        <v>128</v>
      </c>
      <c r="BM131" s="197" t="s">
        <v>225</v>
      </c>
    </row>
    <row r="132" s="2" customFormat="1">
      <c r="A132" s="35"/>
      <c r="B132" s="36"/>
      <c r="C132" s="37"/>
      <c r="D132" s="199" t="s">
        <v>131</v>
      </c>
      <c r="E132" s="37"/>
      <c r="F132" s="200" t="s">
        <v>226</v>
      </c>
      <c r="G132" s="37"/>
      <c r="H132" s="37"/>
      <c r="I132" s="134"/>
      <c r="J132" s="37"/>
      <c r="K132" s="37"/>
      <c r="L132" s="41"/>
      <c r="M132" s="201"/>
      <c r="N132" s="202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131</v>
      </c>
      <c r="AU132" s="14" t="s">
        <v>74</v>
      </c>
    </row>
    <row r="133" s="2" customFormat="1">
      <c r="A133" s="35"/>
      <c r="B133" s="36"/>
      <c r="C133" s="37"/>
      <c r="D133" s="199" t="s">
        <v>133</v>
      </c>
      <c r="E133" s="37"/>
      <c r="F133" s="203" t="s">
        <v>227</v>
      </c>
      <c r="G133" s="37"/>
      <c r="H133" s="37"/>
      <c r="I133" s="134"/>
      <c r="J133" s="37"/>
      <c r="K133" s="37"/>
      <c r="L133" s="41"/>
      <c r="M133" s="201"/>
      <c r="N133" s="202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133</v>
      </c>
      <c r="AU133" s="14" t="s">
        <v>74</v>
      </c>
    </row>
    <row r="134" s="2" customFormat="1" ht="33" customHeight="1">
      <c r="A134" s="35"/>
      <c r="B134" s="36"/>
      <c r="C134" s="186" t="s">
        <v>228</v>
      </c>
      <c r="D134" s="186" t="s">
        <v>123</v>
      </c>
      <c r="E134" s="187" t="s">
        <v>229</v>
      </c>
      <c r="F134" s="188" t="s">
        <v>230</v>
      </c>
      <c r="G134" s="189" t="s">
        <v>152</v>
      </c>
      <c r="H134" s="190">
        <v>2088</v>
      </c>
      <c r="I134" s="191"/>
      <c r="J134" s="192">
        <f>ROUND(I134*H134,2)</f>
        <v>0</v>
      </c>
      <c r="K134" s="188" t="s">
        <v>127</v>
      </c>
      <c r="L134" s="41"/>
      <c r="M134" s="193" t="s">
        <v>19</v>
      </c>
      <c r="N134" s="194" t="s">
        <v>45</v>
      </c>
      <c r="O134" s="8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7" t="s">
        <v>128</v>
      </c>
      <c r="AT134" s="197" t="s">
        <v>123</v>
      </c>
      <c r="AU134" s="197" t="s">
        <v>74</v>
      </c>
      <c r="AY134" s="14" t="s">
        <v>129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4" t="s">
        <v>82</v>
      </c>
      <c r="BK134" s="198">
        <f>ROUND(I134*H134,2)</f>
        <v>0</v>
      </c>
      <c r="BL134" s="14" t="s">
        <v>128</v>
      </c>
      <c r="BM134" s="197" t="s">
        <v>231</v>
      </c>
    </row>
    <row r="135" s="2" customFormat="1">
      <c r="A135" s="35"/>
      <c r="B135" s="36"/>
      <c r="C135" s="37"/>
      <c r="D135" s="199" t="s">
        <v>131</v>
      </c>
      <c r="E135" s="37"/>
      <c r="F135" s="200" t="s">
        <v>232</v>
      </c>
      <c r="G135" s="37"/>
      <c r="H135" s="37"/>
      <c r="I135" s="134"/>
      <c r="J135" s="37"/>
      <c r="K135" s="37"/>
      <c r="L135" s="41"/>
      <c r="M135" s="201"/>
      <c r="N135" s="202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131</v>
      </c>
      <c r="AU135" s="14" t="s">
        <v>74</v>
      </c>
    </row>
    <row r="136" s="2" customFormat="1">
      <c r="A136" s="35"/>
      <c r="B136" s="36"/>
      <c r="C136" s="37"/>
      <c r="D136" s="199" t="s">
        <v>133</v>
      </c>
      <c r="E136" s="37"/>
      <c r="F136" s="203" t="s">
        <v>233</v>
      </c>
      <c r="G136" s="37"/>
      <c r="H136" s="37"/>
      <c r="I136" s="134"/>
      <c r="J136" s="37"/>
      <c r="K136" s="37"/>
      <c r="L136" s="41"/>
      <c r="M136" s="201"/>
      <c r="N136" s="202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133</v>
      </c>
      <c r="AU136" s="14" t="s">
        <v>74</v>
      </c>
    </row>
    <row r="137" s="2" customFormat="1" ht="21.75" customHeight="1">
      <c r="A137" s="35"/>
      <c r="B137" s="36"/>
      <c r="C137" s="186" t="s">
        <v>234</v>
      </c>
      <c r="D137" s="186" t="s">
        <v>123</v>
      </c>
      <c r="E137" s="187" t="s">
        <v>235</v>
      </c>
      <c r="F137" s="188" t="s">
        <v>236</v>
      </c>
      <c r="G137" s="189" t="s">
        <v>152</v>
      </c>
      <c r="H137" s="190">
        <v>888</v>
      </c>
      <c r="I137" s="191"/>
      <c r="J137" s="192">
        <f>ROUND(I137*H137,2)</f>
        <v>0</v>
      </c>
      <c r="K137" s="188" t="s">
        <v>127</v>
      </c>
      <c r="L137" s="41"/>
      <c r="M137" s="193" t="s">
        <v>19</v>
      </c>
      <c r="N137" s="194" t="s">
        <v>45</v>
      </c>
      <c r="O137" s="81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7" t="s">
        <v>128</v>
      </c>
      <c r="AT137" s="197" t="s">
        <v>123</v>
      </c>
      <c r="AU137" s="197" t="s">
        <v>74</v>
      </c>
      <c r="AY137" s="14" t="s">
        <v>129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4" t="s">
        <v>82</v>
      </c>
      <c r="BK137" s="198">
        <f>ROUND(I137*H137,2)</f>
        <v>0</v>
      </c>
      <c r="BL137" s="14" t="s">
        <v>128</v>
      </c>
      <c r="BM137" s="197" t="s">
        <v>237</v>
      </c>
    </row>
    <row r="138" s="2" customFormat="1">
      <c r="A138" s="35"/>
      <c r="B138" s="36"/>
      <c r="C138" s="37"/>
      <c r="D138" s="199" t="s">
        <v>131</v>
      </c>
      <c r="E138" s="37"/>
      <c r="F138" s="200" t="s">
        <v>238</v>
      </c>
      <c r="G138" s="37"/>
      <c r="H138" s="37"/>
      <c r="I138" s="134"/>
      <c r="J138" s="37"/>
      <c r="K138" s="37"/>
      <c r="L138" s="41"/>
      <c r="M138" s="201"/>
      <c r="N138" s="202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131</v>
      </c>
      <c r="AU138" s="14" t="s">
        <v>74</v>
      </c>
    </row>
    <row r="139" s="2" customFormat="1">
      <c r="A139" s="35"/>
      <c r="B139" s="36"/>
      <c r="C139" s="37"/>
      <c r="D139" s="199" t="s">
        <v>133</v>
      </c>
      <c r="E139" s="37"/>
      <c r="F139" s="203" t="s">
        <v>239</v>
      </c>
      <c r="G139" s="37"/>
      <c r="H139" s="37"/>
      <c r="I139" s="134"/>
      <c r="J139" s="37"/>
      <c r="K139" s="37"/>
      <c r="L139" s="41"/>
      <c r="M139" s="201"/>
      <c r="N139" s="202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133</v>
      </c>
      <c r="AU139" s="14" t="s">
        <v>74</v>
      </c>
    </row>
    <row r="140" s="2" customFormat="1" ht="21.75" customHeight="1">
      <c r="A140" s="35"/>
      <c r="B140" s="36"/>
      <c r="C140" s="186" t="s">
        <v>7</v>
      </c>
      <c r="D140" s="186" t="s">
        <v>123</v>
      </c>
      <c r="E140" s="187" t="s">
        <v>240</v>
      </c>
      <c r="F140" s="188" t="s">
        <v>241</v>
      </c>
      <c r="G140" s="189" t="s">
        <v>152</v>
      </c>
      <c r="H140" s="190">
        <v>105</v>
      </c>
      <c r="I140" s="191"/>
      <c r="J140" s="192">
        <f>ROUND(I140*H140,2)</f>
        <v>0</v>
      </c>
      <c r="K140" s="188" t="s">
        <v>127</v>
      </c>
      <c r="L140" s="41"/>
      <c r="M140" s="193" t="s">
        <v>19</v>
      </c>
      <c r="N140" s="194" t="s">
        <v>45</v>
      </c>
      <c r="O140" s="8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7" t="s">
        <v>128</v>
      </c>
      <c r="AT140" s="197" t="s">
        <v>123</v>
      </c>
      <c r="AU140" s="197" t="s">
        <v>74</v>
      </c>
      <c r="AY140" s="14" t="s">
        <v>129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4" t="s">
        <v>82</v>
      </c>
      <c r="BK140" s="198">
        <f>ROUND(I140*H140,2)</f>
        <v>0</v>
      </c>
      <c r="BL140" s="14" t="s">
        <v>128</v>
      </c>
      <c r="BM140" s="197" t="s">
        <v>242</v>
      </c>
    </row>
    <row r="141" s="2" customFormat="1">
      <c r="A141" s="35"/>
      <c r="B141" s="36"/>
      <c r="C141" s="37"/>
      <c r="D141" s="199" t="s">
        <v>131</v>
      </c>
      <c r="E141" s="37"/>
      <c r="F141" s="200" t="s">
        <v>243</v>
      </c>
      <c r="G141" s="37"/>
      <c r="H141" s="37"/>
      <c r="I141" s="134"/>
      <c r="J141" s="37"/>
      <c r="K141" s="37"/>
      <c r="L141" s="41"/>
      <c r="M141" s="201"/>
      <c r="N141" s="202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131</v>
      </c>
      <c r="AU141" s="14" t="s">
        <v>74</v>
      </c>
    </row>
    <row r="142" s="2" customFormat="1">
      <c r="A142" s="35"/>
      <c r="B142" s="36"/>
      <c r="C142" s="37"/>
      <c r="D142" s="199" t="s">
        <v>133</v>
      </c>
      <c r="E142" s="37"/>
      <c r="F142" s="203" t="s">
        <v>244</v>
      </c>
      <c r="G142" s="37"/>
      <c r="H142" s="37"/>
      <c r="I142" s="134"/>
      <c r="J142" s="37"/>
      <c r="K142" s="37"/>
      <c r="L142" s="41"/>
      <c r="M142" s="201"/>
      <c r="N142" s="202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133</v>
      </c>
      <c r="AU142" s="14" t="s">
        <v>74</v>
      </c>
    </row>
    <row r="143" s="2" customFormat="1" ht="21.75" customHeight="1">
      <c r="A143" s="35"/>
      <c r="B143" s="36"/>
      <c r="C143" s="186" t="s">
        <v>245</v>
      </c>
      <c r="D143" s="186" t="s">
        <v>123</v>
      </c>
      <c r="E143" s="187" t="s">
        <v>246</v>
      </c>
      <c r="F143" s="188" t="s">
        <v>247</v>
      </c>
      <c r="G143" s="189" t="s">
        <v>248</v>
      </c>
      <c r="H143" s="190">
        <v>216.38200000000001</v>
      </c>
      <c r="I143" s="191"/>
      <c r="J143" s="192">
        <f>ROUND(I143*H143,2)</f>
        <v>0</v>
      </c>
      <c r="K143" s="188" t="s">
        <v>127</v>
      </c>
      <c r="L143" s="41"/>
      <c r="M143" s="193" t="s">
        <v>19</v>
      </c>
      <c r="N143" s="194" t="s">
        <v>45</v>
      </c>
      <c r="O143" s="8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7" t="s">
        <v>128</v>
      </c>
      <c r="AT143" s="197" t="s">
        <v>123</v>
      </c>
      <c r="AU143" s="197" t="s">
        <v>74</v>
      </c>
      <c r="AY143" s="14" t="s">
        <v>129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4" t="s">
        <v>82</v>
      </c>
      <c r="BK143" s="198">
        <f>ROUND(I143*H143,2)</f>
        <v>0</v>
      </c>
      <c r="BL143" s="14" t="s">
        <v>128</v>
      </c>
      <c r="BM143" s="197" t="s">
        <v>249</v>
      </c>
    </row>
    <row r="144" s="2" customFormat="1">
      <c r="A144" s="35"/>
      <c r="B144" s="36"/>
      <c r="C144" s="37"/>
      <c r="D144" s="199" t="s">
        <v>131</v>
      </c>
      <c r="E144" s="37"/>
      <c r="F144" s="200" t="s">
        <v>250</v>
      </c>
      <c r="G144" s="37"/>
      <c r="H144" s="37"/>
      <c r="I144" s="134"/>
      <c r="J144" s="37"/>
      <c r="K144" s="37"/>
      <c r="L144" s="41"/>
      <c r="M144" s="201"/>
      <c r="N144" s="202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131</v>
      </c>
      <c r="AU144" s="14" t="s">
        <v>74</v>
      </c>
    </row>
    <row r="145" s="10" customFormat="1">
      <c r="A145" s="10"/>
      <c r="B145" s="204"/>
      <c r="C145" s="205"/>
      <c r="D145" s="199" t="s">
        <v>251</v>
      </c>
      <c r="E145" s="206" t="s">
        <v>19</v>
      </c>
      <c r="F145" s="207" t="s">
        <v>252</v>
      </c>
      <c r="G145" s="205"/>
      <c r="H145" s="208">
        <v>5.4180000000000001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14" t="s">
        <v>251</v>
      </c>
      <c r="AU145" s="214" t="s">
        <v>74</v>
      </c>
      <c r="AV145" s="10" t="s">
        <v>84</v>
      </c>
      <c r="AW145" s="10" t="s">
        <v>35</v>
      </c>
      <c r="AX145" s="10" t="s">
        <v>74</v>
      </c>
      <c r="AY145" s="214" t="s">
        <v>129</v>
      </c>
    </row>
    <row r="146" s="10" customFormat="1">
      <c r="A146" s="10"/>
      <c r="B146" s="204"/>
      <c r="C146" s="205"/>
      <c r="D146" s="199" t="s">
        <v>251</v>
      </c>
      <c r="E146" s="206" t="s">
        <v>19</v>
      </c>
      <c r="F146" s="207" t="s">
        <v>253</v>
      </c>
      <c r="G146" s="205"/>
      <c r="H146" s="208">
        <v>6.3399999999999999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T146" s="214" t="s">
        <v>251</v>
      </c>
      <c r="AU146" s="214" t="s">
        <v>74</v>
      </c>
      <c r="AV146" s="10" t="s">
        <v>84</v>
      </c>
      <c r="AW146" s="10" t="s">
        <v>35</v>
      </c>
      <c r="AX146" s="10" t="s">
        <v>74</v>
      </c>
      <c r="AY146" s="214" t="s">
        <v>129</v>
      </c>
    </row>
    <row r="147" s="10" customFormat="1">
      <c r="A147" s="10"/>
      <c r="B147" s="204"/>
      <c r="C147" s="205"/>
      <c r="D147" s="199" t="s">
        <v>251</v>
      </c>
      <c r="E147" s="206" t="s">
        <v>19</v>
      </c>
      <c r="F147" s="207" t="s">
        <v>254</v>
      </c>
      <c r="G147" s="205"/>
      <c r="H147" s="208">
        <v>2.6589999999999998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14" t="s">
        <v>251</v>
      </c>
      <c r="AU147" s="214" t="s">
        <v>74</v>
      </c>
      <c r="AV147" s="10" t="s">
        <v>84</v>
      </c>
      <c r="AW147" s="10" t="s">
        <v>35</v>
      </c>
      <c r="AX147" s="10" t="s">
        <v>74</v>
      </c>
      <c r="AY147" s="214" t="s">
        <v>129</v>
      </c>
    </row>
    <row r="148" s="10" customFormat="1">
      <c r="A148" s="10"/>
      <c r="B148" s="204"/>
      <c r="C148" s="205"/>
      <c r="D148" s="199" t="s">
        <v>251</v>
      </c>
      <c r="E148" s="206" t="s">
        <v>19</v>
      </c>
      <c r="F148" s="207" t="s">
        <v>255</v>
      </c>
      <c r="G148" s="205"/>
      <c r="H148" s="208">
        <v>4.2939999999999996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14" t="s">
        <v>251</v>
      </c>
      <c r="AU148" s="214" t="s">
        <v>74</v>
      </c>
      <c r="AV148" s="10" t="s">
        <v>84</v>
      </c>
      <c r="AW148" s="10" t="s">
        <v>35</v>
      </c>
      <c r="AX148" s="10" t="s">
        <v>74</v>
      </c>
      <c r="AY148" s="214" t="s">
        <v>129</v>
      </c>
    </row>
    <row r="149" s="10" customFormat="1">
      <c r="A149" s="10"/>
      <c r="B149" s="204"/>
      <c r="C149" s="205"/>
      <c r="D149" s="199" t="s">
        <v>251</v>
      </c>
      <c r="E149" s="206" t="s">
        <v>19</v>
      </c>
      <c r="F149" s="207" t="s">
        <v>256</v>
      </c>
      <c r="G149" s="205"/>
      <c r="H149" s="208">
        <v>16.152999999999999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14" t="s">
        <v>251</v>
      </c>
      <c r="AU149" s="214" t="s">
        <v>74</v>
      </c>
      <c r="AV149" s="10" t="s">
        <v>84</v>
      </c>
      <c r="AW149" s="10" t="s">
        <v>35</v>
      </c>
      <c r="AX149" s="10" t="s">
        <v>74</v>
      </c>
      <c r="AY149" s="214" t="s">
        <v>129</v>
      </c>
    </row>
    <row r="150" s="10" customFormat="1">
      <c r="A150" s="10"/>
      <c r="B150" s="204"/>
      <c r="C150" s="205"/>
      <c r="D150" s="199" t="s">
        <v>251</v>
      </c>
      <c r="E150" s="206" t="s">
        <v>19</v>
      </c>
      <c r="F150" s="207" t="s">
        <v>257</v>
      </c>
      <c r="G150" s="205"/>
      <c r="H150" s="208">
        <v>8.077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T150" s="214" t="s">
        <v>251</v>
      </c>
      <c r="AU150" s="214" t="s">
        <v>74</v>
      </c>
      <c r="AV150" s="10" t="s">
        <v>84</v>
      </c>
      <c r="AW150" s="10" t="s">
        <v>35</v>
      </c>
      <c r="AX150" s="10" t="s">
        <v>74</v>
      </c>
      <c r="AY150" s="214" t="s">
        <v>129</v>
      </c>
    </row>
    <row r="151" s="10" customFormat="1">
      <c r="A151" s="10"/>
      <c r="B151" s="204"/>
      <c r="C151" s="205"/>
      <c r="D151" s="199" t="s">
        <v>251</v>
      </c>
      <c r="E151" s="206" t="s">
        <v>19</v>
      </c>
      <c r="F151" s="207" t="s">
        <v>258</v>
      </c>
      <c r="G151" s="205"/>
      <c r="H151" s="208">
        <v>7.5650000000000004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4" t="s">
        <v>251</v>
      </c>
      <c r="AU151" s="214" t="s">
        <v>74</v>
      </c>
      <c r="AV151" s="10" t="s">
        <v>84</v>
      </c>
      <c r="AW151" s="10" t="s">
        <v>35</v>
      </c>
      <c r="AX151" s="10" t="s">
        <v>74</v>
      </c>
      <c r="AY151" s="214" t="s">
        <v>129</v>
      </c>
    </row>
    <row r="152" s="10" customFormat="1">
      <c r="A152" s="10"/>
      <c r="B152" s="204"/>
      <c r="C152" s="205"/>
      <c r="D152" s="199" t="s">
        <v>251</v>
      </c>
      <c r="E152" s="206" t="s">
        <v>19</v>
      </c>
      <c r="F152" s="207" t="s">
        <v>259</v>
      </c>
      <c r="G152" s="205"/>
      <c r="H152" s="208">
        <v>2.1469999999999998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14" t="s">
        <v>251</v>
      </c>
      <c r="AU152" s="214" t="s">
        <v>74</v>
      </c>
      <c r="AV152" s="10" t="s">
        <v>84</v>
      </c>
      <c r="AW152" s="10" t="s">
        <v>35</v>
      </c>
      <c r="AX152" s="10" t="s">
        <v>74</v>
      </c>
      <c r="AY152" s="214" t="s">
        <v>129</v>
      </c>
    </row>
    <row r="153" s="10" customFormat="1">
      <c r="A153" s="10"/>
      <c r="B153" s="204"/>
      <c r="C153" s="205"/>
      <c r="D153" s="199" t="s">
        <v>251</v>
      </c>
      <c r="E153" s="206" t="s">
        <v>19</v>
      </c>
      <c r="F153" s="207" t="s">
        <v>260</v>
      </c>
      <c r="G153" s="205"/>
      <c r="H153" s="208">
        <v>8.8640000000000008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4" t="s">
        <v>251</v>
      </c>
      <c r="AU153" s="214" t="s">
        <v>74</v>
      </c>
      <c r="AV153" s="10" t="s">
        <v>84</v>
      </c>
      <c r="AW153" s="10" t="s">
        <v>35</v>
      </c>
      <c r="AX153" s="10" t="s">
        <v>74</v>
      </c>
      <c r="AY153" s="214" t="s">
        <v>129</v>
      </c>
    </row>
    <row r="154" s="10" customFormat="1">
      <c r="A154" s="10"/>
      <c r="B154" s="204"/>
      <c r="C154" s="205"/>
      <c r="D154" s="199" t="s">
        <v>251</v>
      </c>
      <c r="E154" s="206" t="s">
        <v>19</v>
      </c>
      <c r="F154" s="207" t="s">
        <v>261</v>
      </c>
      <c r="G154" s="205"/>
      <c r="H154" s="208">
        <v>3.7829999999999999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4" t="s">
        <v>251</v>
      </c>
      <c r="AU154" s="214" t="s">
        <v>74</v>
      </c>
      <c r="AV154" s="10" t="s">
        <v>84</v>
      </c>
      <c r="AW154" s="10" t="s">
        <v>35</v>
      </c>
      <c r="AX154" s="10" t="s">
        <v>74</v>
      </c>
      <c r="AY154" s="214" t="s">
        <v>129</v>
      </c>
    </row>
    <row r="155" s="10" customFormat="1">
      <c r="A155" s="10"/>
      <c r="B155" s="204"/>
      <c r="C155" s="205"/>
      <c r="D155" s="199" t="s">
        <v>251</v>
      </c>
      <c r="E155" s="206" t="s">
        <v>19</v>
      </c>
      <c r="F155" s="207" t="s">
        <v>262</v>
      </c>
      <c r="G155" s="205"/>
      <c r="H155" s="208">
        <v>1.1240000000000001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14" t="s">
        <v>251</v>
      </c>
      <c r="AU155" s="214" t="s">
        <v>74</v>
      </c>
      <c r="AV155" s="10" t="s">
        <v>84</v>
      </c>
      <c r="AW155" s="10" t="s">
        <v>35</v>
      </c>
      <c r="AX155" s="10" t="s">
        <v>74</v>
      </c>
      <c r="AY155" s="214" t="s">
        <v>129</v>
      </c>
    </row>
    <row r="156" s="10" customFormat="1">
      <c r="A156" s="10"/>
      <c r="B156" s="204"/>
      <c r="C156" s="205"/>
      <c r="D156" s="199" t="s">
        <v>251</v>
      </c>
      <c r="E156" s="206" t="s">
        <v>19</v>
      </c>
      <c r="F156" s="207" t="s">
        <v>263</v>
      </c>
      <c r="G156" s="205"/>
      <c r="H156" s="208">
        <v>2.1469999999999998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4" t="s">
        <v>251</v>
      </c>
      <c r="AU156" s="214" t="s">
        <v>74</v>
      </c>
      <c r="AV156" s="10" t="s">
        <v>84</v>
      </c>
      <c r="AW156" s="10" t="s">
        <v>35</v>
      </c>
      <c r="AX156" s="10" t="s">
        <v>74</v>
      </c>
      <c r="AY156" s="214" t="s">
        <v>129</v>
      </c>
    </row>
    <row r="157" s="10" customFormat="1">
      <c r="A157" s="10"/>
      <c r="B157" s="204"/>
      <c r="C157" s="205"/>
      <c r="D157" s="199" t="s">
        <v>251</v>
      </c>
      <c r="E157" s="206" t="s">
        <v>19</v>
      </c>
      <c r="F157" s="207" t="s">
        <v>264</v>
      </c>
      <c r="G157" s="205"/>
      <c r="H157" s="208">
        <v>2.1469999999999998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4" t="s">
        <v>251</v>
      </c>
      <c r="AU157" s="214" t="s">
        <v>74</v>
      </c>
      <c r="AV157" s="10" t="s">
        <v>84</v>
      </c>
      <c r="AW157" s="10" t="s">
        <v>35</v>
      </c>
      <c r="AX157" s="10" t="s">
        <v>74</v>
      </c>
      <c r="AY157" s="214" t="s">
        <v>129</v>
      </c>
    </row>
    <row r="158" s="10" customFormat="1">
      <c r="A158" s="10"/>
      <c r="B158" s="204"/>
      <c r="C158" s="205"/>
      <c r="D158" s="199" t="s">
        <v>251</v>
      </c>
      <c r="E158" s="206" t="s">
        <v>19</v>
      </c>
      <c r="F158" s="207" t="s">
        <v>265</v>
      </c>
      <c r="G158" s="205"/>
      <c r="H158" s="208">
        <v>3.2709999999999999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14" t="s">
        <v>251</v>
      </c>
      <c r="AU158" s="214" t="s">
        <v>74</v>
      </c>
      <c r="AV158" s="10" t="s">
        <v>84</v>
      </c>
      <c r="AW158" s="10" t="s">
        <v>35</v>
      </c>
      <c r="AX158" s="10" t="s">
        <v>74</v>
      </c>
      <c r="AY158" s="214" t="s">
        <v>129</v>
      </c>
    </row>
    <row r="159" s="10" customFormat="1">
      <c r="A159" s="10"/>
      <c r="B159" s="204"/>
      <c r="C159" s="205"/>
      <c r="D159" s="199" t="s">
        <v>251</v>
      </c>
      <c r="E159" s="206" t="s">
        <v>19</v>
      </c>
      <c r="F159" s="207" t="s">
        <v>266</v>
      </c>
      <c r="G159" s="205"/>
      <c r="H159" s="208">
        <v>7.5650000000000004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4" t="s">
        <v>251</v>
      </c>
      <c r="AU159" s="214" t="s">
        <v>74</v>
      </c>
      <c r="AV159" s="10" t="s">
        <v>84</v>
      </c>
      <c r="AW159" s="10" t="s">
        <v>35</v>
      </c>
      <c r="AX159" s="10" t="s">
        <v>74</v>
      </c>
      <c r="AY159" s="214" t="s">
        <v>129</v>
      </c>
    </row>
    <row r="160" s="10" customFormat="1">
      <c r="A160" s="10"/>
      <c r="B160" s="204"/>
      <c r="C160" s="205"/>
      <c r="D160" s="199" t="s">
        <v>251</v>
      </c>
      <c r="E160" s="206" t="s">
        <v>19</v>
      </c>
      <c r="F160" s="207" t="s">
        <v>267</v>
      </c>
      <c r="G160" s="205"/>
      <c r="H160" s="208">
        <v>7.5650000000000004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4" t="s">
        <v>251</v>
      </c>
      <c r="AU160" s="214" t="s">
        <v>74</v>
      </c>
      <c r="AV160" s="10" t="s">
        <v>84</v>
      </c>
      <c r="AW160" s="10" t="s">
        <v>35</v>
      </c>
      <c r="AX160" s="10" t="s">
        <v>74</v>
      </c>
      <c r="AY160" s="214" t="s">
        <v>129</v>
      </c>
    </row>
    <row r="161" s="10" customFormat="1">
      <c r="A161" s="10"/>
      <c r="B161" s="204"/>
      <c r="C161" s="205"/>
      <c r="D161" s="199" t="s">
        <v>251</v>
      </c>
      <c r="E161" s="206" t="s">
        <v>19</v>
      </c>
      <c r="F161" s="207" t="s">
        <v>268</v>
      </c>
      <c r="G161" s="205"/>
      <c r="H161" s="208">
        <v>6.4409999999999998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4" t="s">
        <v>251</v>
      </c>
      <c r="AU161" s="214" t="s">
        <v>74</v>
      </c>
      <c r="AV161" s="10" t="s">
        <v>84</v>
      </c>
      <c r="AW161" s="10" t="s">
        <v>35</v>
      </c>
      <c r="AX161" s="10" t="s">
        <v>74</v>
      </c>
      <c r="AY161" s="214" t="s">
        <v>129</v>
      </c>
    </row>
    <row r="162" s="10" customFormat="1">
      <c r="A162" s="10"/>
      <c r="B162" s="204"/>
      <c r="C162" s="205"/>
      <c r="D162" s="199" t="s">
        <v>251</v>
      </c>
      <c r="E162" s="206" t="s">
        <v>19</v>
      </c>
      <c r="F162" s="207" t="s">
        <v>269</v>
      </c>
      <c r="G162" s="205"/>
      <c r="H162" s="208">
        <v>21.469999999999999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4" t="s">
        <v>251</v>
      </c>
      <c r="AU162" s="214" t="s">
        <v>74</v>
      </c>
      <c r="AV162" s="10" t="s">
        <v>84</v>
      </c>
      <c r="AW162" s="10" t="s">
        <v>35</v>
      </c>
      <c r="AX162" s="10" t="s">
        <v>74</v>
      </c>
      <c r="AY162" s="214" t="s">
        <v>129</v>
      </c>
    </row>
    <row r="163" s="10" customFormat="1">
      <c r="A163" s="10"/>
      <c r="B163" s="204"/>
      <c r="C163" s="205"/>
      <c r="D163" s="199" t="s">
        <v>251</v>
      </c>
      <c r="E163" s="206" t="s">
        <v>19</v>
      </c>
      <c r="F163" s="207" t="s">
        <v>270</v>
      </c>
      <c r="G163" s="205"/>
      <c r="H163" s="208">
        <v>5.9299999999999997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4" t="s">
        <v>251</v>
      </c>
      <c r="AU163" s="214" t="s">
        <v>74</v>
      </c>
      <c r="AV163" s="10" t="s">
        <v>84</v>
      </c>
      <c r="AW163" s="10" t="s">
        <v>35</v>
      </c>
      <c r="AX163" s="10" t="s">
        <v>74</v>
      </c>
      <c r="AY163" s="214" t="s">
        <v>129</v>
      </c>
    </row>
    <row r="164" s="10" customFormat="1">
      <c r="A164" s="10"/>
      <c r="B164" s="204"/>
      <c r="C164" s="205"/>
      <c r="D164" s="199" t="s">
        <v>251</v>
      </c>
      <c r="E164" s="206" t="s">
        <v>19</v>
      </c>
      <c r="F164" s="207" t="s">
        <v>271</v>
      </c>
      <c r="G164" s="205"/>
      <c r="H164" s="208">
        <v>8.077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4" t="s">
        <v>251</v>
      </c>
      <c r="AU164" s="214" t="s">
        <v>74</v>
      </c>
      <c r="AV164" s="10" t="s">
        <v>84</v>
      </c>
      <c r="AW164" s="10" t="s">
        <v>35</v>
      </c>
      <c r="AX164" s="10" t="s">
        <v>74</v>
      </c>
      <c r="AY164" s="214" t="s">
        <v>129</v>
      </c>
    </row>
    <row r="165" s="11" customFormat="1">
      <c r="A165" s="11"/>
      <c r="B165" s="215"/>
      <c r="C165" s="216"/>
      <c r="D165" s="199" t="s">
        <v>251</v>
      </c>
      <c r="E165" s="217" t="s">
        <v>19</v>
      </c>
      <c r="F165" s="218" t="s">
        <v>272</v>
      </c>
      <c r="G165" s="216"/>
      <c r="H165" s="219">
        <v>131.03700000000001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T165" s="225" t="s">
        <v>251</v>
      </c>
      <c r="AU165" s="225" t="s">
        <v>74</v>
      </c>
      <c r="AV165" s="11" t="s">
        <v>139</v>
      </c>
      <c r="AW165" s="11" t="s">
        <v>35</v>
      </c>
      <c r="AX165" s="11" t="s">
        <v>74</v>
      </c>
      <c r="AY165" s="225" t="s">
        <v>129</v>
      </c>
    </row>
    <row r="166" s="10" customFormat="1">
      <c r="A166" s="10"/>
      <c r="B166" s="204"/>
      <c r="C166" s="205"/>
      <c r="D166" s="199" t="s">
        <v>251</v>
      </c>
      <c r="E166" s="206" t="s">
        <v>19</v>
      </c>
      <c r="F166" s="207" t="s">
        <v>273</v>
      </c>
      <c r="G166" s="205"/>
      <c r="H166" s="208">
        <v>12.5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4" t="s">
        <v>251</v>
      </c>
      <c r="AU166" s="214" t="s">
        <v>74</v>
      </c>
      <c r="AV166" s="10" t="s">
        <v>84</v>
      </c>
      <c r="AW166" s="10" t="s">
        <v>35</v>
      </c>
      <c r="AX166" s="10" t="s">
        <v>74</v>
      </c>
      <c r="AY166" s="214" t="s">
        <v>129</v>
      </c>
    </row>
    <row r="167" s="10" customFormat="1">
      <c r="A167" s="10"/>
      <c r="B167" s="204"/>
      <c r="C167" s="205"/>
      <c r="D167" s="199" t="s">
        <v>251</v>
      </c>
      <c r="E167" s="206" t="s">
        <v>19</v>
      </c>
      <c r="F167" s="207" t="s">
        <v>274</v>
      </c>
      <c r="G167" s="205"/>
      <c r="H167" s="208">
        <v>13.1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14" t="s">
        <v>251</v>
      </c>
      <c r="AU167" s="214" t="s">
        <v>74</v>
      </c>
      <c r="AV167" s="10" t="s">
        <v>84</v>
      </c>
      <c r="AW167" s="10" t="s">
        <v>35</v>
      </c>
      <c r="AX167" s="10" t="s">
        <v>74</v>
      </c>
      <c r="AY167" s="214" t="s">
        <v>129</v>
      </c>
    </row>
    <row r="168" s="10" customFormat="1">
      <c r="A168" s="10"/>
      <c r="B168" s="204"/>
      <c r="C168" s="205"/>
      <c r="D168" s="199" t="s">
        <v>251</v>
      </c>
      <c r="E168" s="206" t="s">
        <v>19</v>
      </c>
      <c r="F168" s="207" t="s">
        <v>275</v>
      </c>
      <c r="G168" s="205"/>
      <c r="H168" s="208">
        <v>57.049999999999997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4" t="s">
        <v>251</v>
      </c>
      <c r="AU168" s="214" t="s">
        <v>74</v>
      </c>
      <c r="AV168" s="10" t="s">
        <v>84</v>
      </c>
      <c r="AW168" s="10" t="s">
        <v>35</v>
      </c>
      <c r="AX168" s="10" t="s">
        <v>74</v>
      </c>
      <c r="AY168" s="214" t="s">
        <v>129</v>
      </c>
    </row>
    <row r="169" s="11" customFormat="1">
      <c r="A169" s="11"/>
      <c r="B169" s="215"/>
      <c r="C169" s="216"/>
      <c r="D169" s="199" t="s">
        <v>251</v>
      </c>
      <c r="E169" s="217" t="s">
        <v>19</v>
      </c>
      <c r="F169" s="218" t="s">
        <v>272</v>
      </c>
      <c r="G169" s="216"/>
      <c r="H169" s="219">
        <v>82.650000000000006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T169" s="225" t="s">
        <v>251</v>
      </c>
      <c r="AU169" s="225" t="s">
        <v>74</v>
      </c>
      <c r="AV169" s="11" t="s">
        <v>139</v>
      </c>
      <c r="AW169" s="11" t="s">
        <v>35</v>
      </c>
      <c r="AX169" s="11" t="s">
        <v>74</v>
      </c>
      <c r="AY169" s="225" t="s">
        <v>129</v>
      </c>
    </row>
    <row r="170" s="10" customFormat="1">
      <c r="A170" s="10"/>
      <c r="B170" s="204"/>
      <c r="C170" s="205"/>
      <c r="D170" s="199" t="s">
        <v>251</v>
      </c>
      <c r="E170" s="206" t="s">
        <v>19</v>
      </c>
      <c r="F170" s="207" t="s">
        <v>276</v>
      </c>
      <c r="G170" s="205"/>
      <c r="H170" s="208">
        <v>2.6949999999999998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4" t="s">
        <v>251</v>
      </c>
      <c r="AU170" s="214" t="s">
        <v>74</v>
      </c>
      <c r="AV170" s="10" t="s">
        <v>84</v>
      </c>
      <c r="AW170" s="10" t="s">
        <v>35</v>
      </c>
      <c r="AX170" s="10" t="s">
        <v>74</v>
      </c>
      <c r="AY170" s="214" t="s">
        <v>129</v>
      </c>
    </row>
    <row r="171" s="11" customFormat="1">
      <c r="A171" s="11"/>
      <c r="B171" s="215"/>
      <c r="C171" s="216"/>
      <c r="D171" s="199" t="s">
        <v>251</v>
      </c>
      <c r="E171" s="217" t="s">
        <v>19</v>
      </c>
      <c r="F171" s="218" t="s">
        <v>272</v>
      </c>
      <c r="G171" s="216"/>
      <c r="H171" s="219">
        <v>2.6949999999999998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T171" s="225" t="s">
        <v>251</v>
      </c>
      <c r="AU171" s="225" t="s">
        <v>74</v>
      </c>
      <c r="AV171" s="11" t="s">
        <v>139</v>
      </c>
      <c r="AW171" s="11" t="s">
        <v>35</v>
      </c>
      <c r="AX171" s="11" t="s">
        <v>74</v>
      </c>
      <c r="AY171" s="225" t="s">
        <v>129</v>
      </c>
    </row>
    <row r="172" s="12" customFormat="1">
      <c r="A172" s="12"/>
      <c r="B172" s="226"/>
      <c r="C172" s="227"/>
      <c r="D172" s="199" t="s">
        <v>251</v>
      </c>
      <c r="E172" s="228" t="s">
        <v>97</v>
      </c>
      <c r="F172" s="229" t="s">
        <v>277</v>
      </c>
      <c r="G172" s="227"/>
      <c r="H172" s="230">
        <v>216.38200000000001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6" t="s">
        <v>251</v>
      </c>
      <c r="AU172" s="236" t="s">
        <v>74</v>
      </c>
      <c r="AV172" s="12" t="s">
        <v>128</v>
      </c>
      <c r="AW172" s="12" t="s">
        <v>35</v>
      </c>
      <c r="AX172" s="12" t="s">
        <v>82</v>
      </c>
      <c r="AY172" s="236" t="s">
        <v>129</v>
      </c>
    </row>
    <row r="173" s="2" customFormat="1" ht="21.75" customHeight="1">
      <c r="A173" s="35"/>
      <c r="B173" s="36"/>
      <c r="C173" s="186" t="s">
        <v>278</v>
      </c>
      <c r="D173" s="186" t="s">
        <v>123</v>
      </c>
      <c r="E173" s="187" t="s">
        <v>279</v>
      </c>
      <c r="F173" s="188" t="s">
        <v>280</v>
      </c>
      <c r="G173" s="189" t="s">
        <v>248</v>
      </c>
      <c r="H173" s="190">
        <v>607.34699999999998</v>
      </c>
      <c r="I173" s="191"/>
      <c r="J173" s="192">
        <f>ROUND(I173*H173,2)</f>
        <v>0</v>
      </c>
      <c r="K173" s="188" t="s">
        <v>127</v>
      </c>
      <c r="L173" s="41"/>
      <c r="M173" s="193" t="s">
        <v>19</v>
      </c>
      <c r="N173" s="194" t="s">
        <v>45</v>
      </c>
      <c r="O173" s="81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7" t="s">
        <v>128</v>
      </c>
      <c r="AT173" s="197" t="s">
        <v>123</v>
      </c>
      <c r="AU173" s="197" t="s">
        <v>74</v>
      </c>
      <c r="AY173" s="14" t="s">
        <v>129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4" t="s">
        <v>82</v>
      </c>
      <c r="BK173" s="198">
        <f>ROUND(I173*H173,2)</f>
        <v>0</v>
      </c>
      <c r="BL173" s="14" t="s">
        <v>128</v>
      </c>
      <c r="BM173" s="197" t="s">
        <v>281</v>
      </c>
    </row>
    <row r="174" s="2" customFormat="1">
      <c r="A174" s="35"/>
      <c r="B174" s="36"/>
      <c r="C174" s="37"/>
      <c r="D174" s="199" t="s">
        <v>131</v>
      </c>
      <c r="E174" s="37"/>
      <c r="F174" s="200" t="s">
        <v>282</v>
      </c>
      <c r="G174" s="37"/>
      <c r="H174" s="37"/>
      <c r="I174" s="134"/>
      <c r="J174" s="37"/>
      <c r="K174" s="37"/>
      <c r="L174" s="41"/>
      <c r="M174" s="201"/>
      <c r="N174" s="202"/>
      <c r="O174" s="81"/>
      <c r="P174" s="81"/>
      <c r="Q174" s="81"/>
      <c r="R174" s="81"/>
      <c r="S174" s="81"/>
      <c r="T174" s="82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131</v>
      </c>
      <c r="AU174" s="14" t="s">
        <v>74</v>
      </c>
    </row>
    <row r="175" s="10" customFormat="1">
      <c r="A175" s="10"/>
      <c r="B175" s="204"/>
      <c r="C175" s="205"/>
      <c r="D175" s="199" t="s">
        <v>251</v>
      </c>
      <c r="E175" s="206" t="s">
        <v>19</v>
      </c>
      <c r="F175" s="207" t="s">
        <v>283</v>
      </c>
      <c r="G175" s="205"/>
      <c r="H175" s="208">
        <v>67.644000000000005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14" t="s">
        <v>251</v>
      </c>
      <c r="AU175" s="214" t="s">
        <v>74</v>
      </c>
      <c r="AV175" s="10" t="s">
        <v>84</v>
      </c>
      <c r="AW175" s="10" t="s">
        <v>35</v>
      </c>
      <c r="AX175" s="10" t="s">
        <v>74</v>
      </c>
      <c r="AY175" s="214" t="s">
        <v>129</v>
      </c>
    </row>
    <row r="176" s="10" customFormat="1">
      <c r="A176" s="10"/>
      <c r="B176" s="204"/>
      <c r="C176" s="205"/>
      <c r="D176" s="199" t="s">
        <v>251</v>
      </c>
      <c r="E176" s="206" t="s">
        <v>19</v>
      </c>
      <c r="F176" s="207" t="s">
        <v>284</v>
      </c>
      <c r="G176" s="205"/>
      <c r="H176" s="208">
        <v>54.518000000000001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4" t="s">
        <v>251</v>
      </c>
      <c r="AU176" s="214" t="s">
        <v>74</v>
      </c>
      <c r="AV176" s="10" t="s">
        <v>84</v>
      </c>
      <c r="AW176" s="10" t="s">
        <v>35</v>
      </c>
      <c r="AX176" s="10" t="s">
        <v>74</v>
      </c>
      <c r="AY176" s="214" t="s">
        <v>129</v>
      </c>
    </row>
    <row r="177" s="10" customFormat="1">
      <c r="A177" s="10"/>
      <c r="B177" s="204"/>
      <c r="C177" s="205"/>
      <c r="D177" s="199" t="s">
        <v>251</v>
      </c>
      <c r="E177" s="206" t="s">
        <v>19</v>
      </c>
      <c r="F177" s="207" t="s">
        <v>285</v>
      </c>
      <c r="G177" s="205"/>
      <c r="H177" s="208">
        <v>67.644000000000005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14" t="s">
        <v>251</v>
      </c>
      <c r="AU177" s="214" t="s">
        <v>74</v>
      </c>
      <c r="AV177" s="10" t="s">
        <v>84</v>
      </c>
      <c r="AW177" s="10" t="s">
        <v>35</v>
      </c>
      <c r="AX177" s="10" t="s">
        <v>74</v>
      </c>
      <c r="AY177" s="214" t="s">
        <v>129</v>
      </c>
    </row>
    <row r="178" s="10" customFormat="1">
      <c r="A178" s="10"/>
      <c r="B178" s="204"/>
      <c r="C178" s="205"/>
      <c r="D178" s="199" t="s">
        <v>251</v>
      </c>
      <c r="E178" s="206" t="s">
        <v>19</v>
      </c>
      <c r="F178" s="207" t="s">
        <v>286</v>
      </c>
      <c r="G178" s="205"/>
      <c r="H178" s="208">
        <v>53.569000000000003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4" t="s">
        <v>251</v>
      </c>
      <c r="AU178" s="214" t="s">
        <v>74</v>
      </c>
      <c r="AV178" s="10" t="s">
        <v>84</v>
      </c>
      <c r="AW178" s="10" t="s">
        <v>35</v>
      </c>
      <c r="AX178" s="10" t="s">
        <v>74</v>
      </c>
      <c r="AY178" s="214" t="s">
        <v>129</v>
      </c>
    </row>
    <row r="179" s="10" customFormat="1">
      <c r="A179" s="10"/>
      <c r="B179" s="204"/>
      <c r="C179" s="205"/>
      <c r="D179" s="199" t="s">
        <v>251</v>
      </c>
      <c r="E179" s="206" t="s">
        <v>19</v>
      </c>
      <c r="F179" s="207" t="s">
        <v>287</v>
      </c>
      <c r="G179" s="205"/>
      <c r="H179" s="208">
        <v>53.569000000000003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4" t="s">
        <v>251</v>
      </c>
      <c r="AU179" s="214" t="s">
        <v>74</v>
      </c>
      <c r="AV179" s="10" t="s">
        <v>84</v>
      </c>
      <c r="AW179" s="10" t="s">
        <v>35</v>
      </c>
      <c r="AX179" s="10" t="s">
        <v>74</v>
      </c>
      <c r="AY179" s="214" t="s">
        <v>129</v>
      </c>
    </row>
    <row r="180" s="10" customFormat="1">
      <c r="A180" s="10"/>
      <c r="B180" s="204"/>
      <c r="C180" s="205"/>
      <c r="D180" s="199" t="s">
        <v>251</v>
      </c>
      <c r="E180" s="206" t="s">
        <v>19</v>
      </c>
      <c r="F180" s="207" t="s">
        <v>288</v>
      </c>
      <c r="G180" s="205"/>
      <c r="H180" s="208">
        <v>84.119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14" t="s">
        <v>251</v>
      </c>
      <c r="AU180" s="214" t="s">
        <v>74</v>
      </c>
      <c r="AV180" s="10" t="s">
        <v>84</v>
      </c>
      <c r="AW180" s="10" t="s">
        <v>35</v>
      </c>
      <c r="AX180" s="10" t="s">
        <v>74</v>
      </c>
      <c r="AY180" s="214" t="s">
        <v>129</v>
      </c>
    </row>
    <row r="181" s="10" customFormat="1">
      <c r="A181" s="10"/>
      <c r="B181" s="204"/>
      <c r="C181" s="205"/>
      <c r="D181" s="199" t="s">
        <v>251</v>
      </c>
      <c r="E181" s="206" t="s">
        <v>19</v>
      </c>
      <c r="F181" s="207" t="s">
        <v>289</v>
      </c>
      <c r="G181" s="205"/>
      <c r="H181" s="208">
        <v>56.570999999999998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4" t="s">
        <v>251</v>
      </c>
      <c r="AU181" s="214" t="s">
        <v>74</v>
      </c>
      <c r="AV181" s="10" t="s">
        <v>84</v>
      </c>
      <c r="AW181" s="10" t="s">
        <v>35</v>
      </c>
      <c r="AX181" s="10" t="s">
        <v>74</v>
      </c>
      <c r="AY181" s="214" t="s">
        <v>129</v>
      </c>
    </row>
    <row r="182" s="10" customFormat="1">
      <c r="A182" s="10"/>
      <c r="B182" s="204"/>
      <c r="C182" s="205"/>
      <c r="D182" s="199" t="s">
        <v>251</v>
      </c>
      <c r="E182" s="206" t="s">
        <v>19</v>
      </c>
      <c r="F182" s="207" t="s">
        <v>290</v>
      </c>
      <c r="G182" s="205"/>
      <c r="H182" s="208">
        <v>56.570999999999998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14" t="s">
        <v>251</v>
      </c>
      <c r="AU182" s="214" t="s">
        <v>74</v>
      </c>
      <c r="AV182" s="10" t="s">
        <v>84</v>
      </c>
      <c r="AW182" s="10" t="s">
        <v>35</v>
      </c>
      <c r="AX182" s="10" t="s">
        <v>74</v>
      </c>
      <c r="AY182" s="214" t="s">
        <v>129</v>
      </c>
    </row>
    <row r="183" s="10" customFormat="1">
      <c r="A183" s="10"/>
      <c r="B183" s="204"/>
      <c r="C183" s="205"/>
      <c r="D183" s="199" t="s">
        <v>251</v>
      </c>
      <c r="E183" s="206" t="s">
        <v>19</v>
      </c>
      <c r="F183" s="207" t="s">
        <v>291</v>
      </c>
      <c r="G183" s="205"/>
      <c r="H183" s="208">
        <v>56.570999999999998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14" t="s">
        <v>251</v>
      </c>
      <c r="AU183" s="214" t="s">
        <v>74</v>
      </c>
      <c r="AV183" s="10" t="s">
        <v>84</v>
      </c>
      <c r="AW183" s="10" t="s">
        <v>35</v>
      </c>
      <c r="AX183" s="10" t="s">
        <v>74</v>
      </c>
      <c r="AY183" s="214" t="s">
        <v>129</v>
      </c>
    </row>
    <row r="184" s="10" customFormat="1">
      <c r="A184" s="10"/>
      <c r="B184" s="204"/>
      <c r="C184" s="205"/>
      <c r="D184" s="199" t="s">
        <v>251</v>
      </c>
      <c r="E184" s="206" t="s">
        <v>19</v>
      </c>
      <c r="F184" s="207" t="s">
        <v>292</v>
      </c>
      <c r="G184" s="205"/>
      <c r="H184" s="208">
        <v>56.570999999999998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4" t="s">
        <v>251</v>
      </c>
      <c r="AU184" s="214" t="s">
        <v>74</v>
      </c>
      <c r="AV184" s="10" t="s">
        <v>84</v>
      </c>
      <c r="AW184" s="10" t="s">
        <v>35</v>
      </c>
      <c r="AX184" s="10" t="s">
        <v>74</v>
      </c>
      <c r="AY184" s="214" t="s">
        <v>129</v>
      </c>
    </row>
    <row r="185" s="12" customFormat="1">
      <c r="A185" s="12"/>
      <c r="B185" s="226"/>
      <c r="C185" s="227"/>
      <c r="D185" s="199" t="s">
        <v>251</v>
      </c>
      <c r="E185" s="228" t="s">
        <v>100</v>
      </c>
      <c r="F185" s="229" t="s">
        <v>277</v>
      </c>
      <c r="G185" s="227"/>
      <c r="H185" s="230">
        <v>607.34700000000009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6" t="s">
        <v>251</v>
      </c>
      <c r="AU185" s="236" t="s">
        <v>74</v>
      </c>
      <c r="AV185" s="12" t="s">
        <v>128</v>
      </c>
      <c r="AW185" s="12" t="s">
        <v>35</v>
      </c>
      <c r="AX185" s="12" t="s">
        <v>82</v>
      </c>
      <c r="AY185" s="236" t="s">
        <v>129</v>
      </c>
    </row>
    <row r="186" s="2" customFormat="1" ht="21.75" customHeight="1">
      <c r="A186" s="35"/>
      <c r="B186" s="36"/>
      <c r="C186" s="186" t="s">
        <v>293</v>
      </c>
      <c r="D186" s="186" t="s">
        <v>123</v>
      </c>
      <c r="E186" s="187" t="s">
        <v>294</v>
      </c>
      <c r="F186" s="188" t="s">
        <v>295</v>
      </c>
      <c r="G186" s="189" t="s">
        <v>296</v>
      </c>
      <c r="H186" s="190">
        <v>1482.713</v>
      </c>
      <c r="I186" s="191"/>
      <c r="J186" s="192">
        <f>ROUND(I186*H186,2)</f>
        <v>0</v>
      </c>
      <c r="K186" s="188" t="s">
        <v>127</v>
      </c>
      <c r="L186" s="41"/>
      <c r="M186" s="193" t="s">
        <v>19</v>
      </c>
      <c r="N186" s="194" t="s">
        <v>45</v>
      </c>
      <c r="O186" s="81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7" t="s">
        <v>297</v>
      </c>
      <c r="AT186" s="197" t="s">
        <v>123</v>
      </c>
      <c r="AU186" s="197" t="s">
        <v>74</v>
      </c>
      <c r="AY186" s="14" t="s">
        <v>129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4" t="s">
        <v>82</v>
      </c>
      <c r="BK186" s="198">
        <f>ROUND(I186*H186,2)</f>
        <v>0</v>
      </c>
      <c r="BL186" s="14" t="s">
        <v>297</v>
      </c>
      <c r="BM186" s="197" t="s">
        <v>298</v>
      </c>
    </row>
    <row r="187" s="2" customFormat="1">
      <c r="A187" s="35"/>
      <c r="B187" s="36"/>
      <c r="C187" s="37"/>
      <c r="D187" s="199" t="s">
        <v>131</v>
      </c>
      <c r="E187" s="37"/>
      <c r="F187" s="200" t="s">
        <v>299</v>
      </c>
      <c r="G187" s="37"/>
      <c r="H187" s="37"/>
      <c r="I187" s="134"/>
      <c r="J187" s="37"/>
      <c r="K187" s="37"/>
      <c r="L187" s="41"/>
      <c r="M187" s="201"/>
      <c r="N187" s="202"/>
      <c r="O187" s="81"/>
      <c r="P187" s="81"/>
      <c r="Q187" s="81"/>
      <c r="R187" s="81"/>
      <c r="S187" s="81"/>
      <c r="T187" s="82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131</v>
      </c>
      <c r="AU187" s="14" t="s">
        <v>74</v>
      </c>
    </row>
    <row r="188" s="10" customFormat="1">
      <c r="A188" s="10"/>
      <c r="B188" s="204"/>
      <c r="C188" s="205"/>
      <c r="D188" s="199" t="s">
        <v>251</v>
      </c>
      <c r="E188" s="206" t="s">
        <v>19</v>
      </c>
      <c r="F188" s="207" t="s">
        <v>300</v>
      </c>
      <c r="G188" s="205"/>
      <c r="H188" s="208">
        <v>389.488</v>
      </c>
      <c r="I188" s="209"/>
      <c r="J188" s="205"/>
      <c r="K188" s="205"/>
      <c r="L188" s="210"/>
      <c r="M188" s="211"/>
      <c r="N188" s="212"/>
      <c r="O188" s="212"/>
      <c r="P188" s="212"/>
      <c r="Q188" s="212"/>
      <c r="R188" s="212"/>
      <c r="S188" s="212"/>
      <c r="T188" s="213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14" t="s">
        <v>251</v>
      </c>
      <c r="AU188" s="214" t="s">
        <v>74</v>
      </c>
      <c r="AV188" s="10" t="s">
        <v>84</v>
      </c>
      <c r="AW188" s="10" t="s">
        <v>35</v>
      </c>
      <c r="AX188" s="10" t="s">
        <v>74</v>
      </c>
      <c r="AY188" s="214" t="s">
        <v>129</v>
      </c>
    </row>
    <row r="189" s="10" customFormat="1">
      <c r="A189" s="10"/>
      <c r="B189" s="204"/>
      <c r="C189" s="205"/>
      <c r="D189" s="199" t="s">
        <v>251</v>
      </c>
      <c r="E189" s="206" t="s">
        <v>19</v>
      </c>
      <c r="F189" s="207" t="s">
        <v>301</v>
      </c>
      <c r="G189" s="205"/>
      <c r="H189" s="208">
        <v>1093.2249999999999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4" t="s">
        <v>251</v>
      </c>
      <c r="AU189" s="214" t="s">
        <v>74</v>
      </c>
      <c r="AV189" s="10" t="s">
        <v>84</v>
      </c>
      <c r="AW189" s="10" t="s">
        <v>35</v>
      </c>
      <c r="AX189" s="10" t="s">
        <v>74</v>
      </c>
      <c r="AY189" s="214" t="s">
        <v>129</v>
      </c>
    </row>
    <row r="190" s="12" customFormat="1">
      <c r="A190" s="12"/>
      <c r="B190" s="226"/>
      <c r="C190" s="227"/>
      <c r="D190" s="199" t="s">
        <v>251</v>
      </c>
      <c r="E190" s="228" t="s">
        <v>19</v>
      </c>
      <c r="F190" s="229" t="s">
        <v>277</v>
      </c>
      <c r="G190" s="227"/>
      <c r="H190" s="230">
        <v>1482.713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6" t="s">
        <v>251</v>
      </c>
      <c r="AU190" s="236" t="s">
        <v>74</v>
      </c>
      <c r="AV190" s="12" t="s">
        <v>128</v>
      </c>
      <c r="AW190" s="12" t="s">
        <v>35</v>
      </c>
      <c r="AX190" s="12" t="s">
        <v>82</v>
      </c>
      <c r="AY190" s="236" t="s">
        <v>129</v>
      </c>
    </row>
    <row r="191" s="2" customFormat="1" ht="21.75" customHeight="1">
      <c r="A191" s="35"/>
      <c r="B191" s="36"/>
      <c r="C191" s="186" t="s">
        <v>302</v>
      </c>
      <c r="D191" s="186" t="s">
        <v>123</v>
      </c>
      <c r="E191" s="187" t="s">
        <v>303</v>
      </c>
      <c r="F191" s="188" t="s">
        <v>304</v>
      </c>
      <c r="G191" s="189" t="s">
        <v>296</v>
      </c>
      <c r="H191" s="190">
        <v>0.5</v>
      </c>
      <c r="I191" s="191"/>
      <c r="J191" s="192">
        <f>ROUND(I191*H191,2)</f>
        <v>0</v>
      </c>
      <c r="K191" s="188" t="s">
        <v>127</v>
      </c>
      <c r="L191" s="41"/>
      <c r="M191" s="193" t="s">
        <v>19</v>
      </c>
      <c r="N191" s="194" t="s">
        <v>45</v>
      </c>
      <c r="O191" s="81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7" t="s">
        <v>297</v>
      </c>
      <c r="AT191" s="197" t="s">
        <v>123</v>
      </c>
      <c r="AU191" s="197" t="s">
        <v>74</v>
      </c>
      <c r="AY191" s="14" t="s">
        <v>129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14" t="s">
        <v>82</v>
      </c>
      <c r="BK191" s="198">
        <f>ROUND(I191*H191,2)</f>
        <v>0</v>
      </c>
      <c r="BL191" s="14" t="s">
        <v>297</v>
      </c>
      <c r="BM191" s="197" t="s">
        <v>305</v>
      </c>
    </row>
    <row r="192" s="2" customFormat="1">
      <c r="A192" s="35"/>
      <c r="B192" s="36"/>
      <c r="C192" s="37"/>
      <c r="D192" s="199" t="s">
        <v>131</v>
      </c>
      <c r="E192" s="37"/>
      <c r="F192" s="200" t="s">
        <v>306</v>
      </c>
      <c r="G192" s="37"/>
      <c r="H192" s="37"/>
      <c r="I192" s="134"/>
      <c r="J192" s="37"/>
      <c r="K192" s="37"/>
      <c r="L192" s="41"/>
      <c r="M192" s="201"/>
      <c r="N192" s="202"/>
      <c r="O192" s="81"/>
      <c r="P192" s="81"/>
      <c r="Q192" s="81"/>
      <c r="R192" s="81"/>
      <c r="S192" s="81"/>
      <c r="T192" s="82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131</v>
      </c>
      <c r="AU192" s="14" t="s">
        <v>74</v>
      </c>
    </row>
    <row r="193" s="2" customFormat="1" ht="21.75" customHeight="1">
      <c r="A193" s="35"/>
      <c r="B193" s="36"/>
      <c r="C193" s="186" t="s">
        <v>307</v>
      </c>
      <c r="D193" s="186" t="s">
        <v>123</v>
      </c>
      <c r="E193" s="187" t="s">
        <v>308</v>
      </c>
      <c r="F193" s="188" t="s">
        <v>309</v>
      </c>
      <c r="G193" s="189" t="s">
        <v>152</v>
      </c>
      <c r="H193" s="190">
        <v>234</v>
      </c>
      <c r="I193" s="191"/>
      <c r="J193" s="192">
        <f>ROUND(I193*H193,2)</f>
        <v>0</v>
      </c>
      <c r="K193" s="188" t="s">
        <v>127</v>
      </c>
      <c r="L193" s="41"/>
      <c r="M193" s="193" t="s">
        <v>19</v>
      </c>
      <c r="N193" s="194" t="s">
        <v>45</v>
      </c>
      <c r="O193" s="8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7" t="s">
        <v>128</v>
      </c>
      <c r="AT193" s="197" t="s">
        <v>123</v>
      </c>
      <c r="AU193" s="197" t="s">
        <v>74</v>
      </c>
      <c r="AY193" s="14" t="s">
        <v>129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4" t="s">
        <v>82</v>
      </c>
      <c r="BK193" s="198">
        <f>ROUND(I193*H193,2)</f>
        <v>0</v>
      </c>
      <c r="BL193" s="14" t="s">
        <v>128</v>
      </c>
      <c r="BM193" s="197" t="s">
        <v>310</v>
      </c>
    </row>
    <row r="194" s="2" customFormat="1">
      <c r="A194" s="35"/>
      <c r="B194" s="36"/>
      <c r="C194" s="37"/>
      <c r="D194" s="199" t="s">
        <v>131</v>
      </c>
      <c r="E194" s="37"/>
      <c r="F194" s="200" t="s">
        <v>311</v>
      </c>
      <c r="G194" s="37"/>
      <c r="H194" s="37"/>
      <c r="I194" s="134"/>
      <c r="J194" s="37"/>
      <c r="K194" s="37"/>
      <c r="L194" s="41"/>
      <c r="M194" s="201"/>
      <c r="N194" s="202"/>
      <c r="O194" s="81"/>
      <c r="P194" s="81"/>
      <c r="Q194" s="81"/>
      <c r="R194" s="81"/>
      <c r="S194" s="81"/>
      <c r="T194" s="82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131</v>
      </c>
      <c r="AU194" s="14" t="s">
        <v>74</v>
      </c>
    </row>
    <row r="195" s="2" customFormat="1" ht="21.75" customHeight="1">
      <c r="A195" s="35"/>
      <c r="B195" s="36"/>
      <c r="C195" s="186" t="s">
        <v>312</v>
      </c>
      <c r="D195" s="186" t="s">
        <v>123</v>
      </c>
      <c r="E195" s="187" t="s">
        <v>313</v>
      </c>
      <c r="F195" s="188" t="s">
        <v>314</v>
      </c>
      <c r="G195" s="189" t="s">
        <v>126</v>
      </c>
      <c r="H195" s="190">
        <v>153.792</v>
      </c>
      <c r="I195" s="191"/>
      <c r="J195" s="192">
        <f>ROUND(I195*H195,2)</f>
        <v>0</v>
      </c>
      <c r="K195" s="188" t="s">
        <v>127</v>
      </c>
      <c r="L195" s="41"/>
      <c r="M195" s="193" t="s">
        <v>19</v>
      </c>
      <c r="N195" s="194" t="s">
        <v>45</v>
      </c>
      <c r="O195" s="81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7" t="s">
        <v>128</v>
      </c>
      <c r="AT195" s="197" t="s">
        <v>123</v>
      </c>
      <c r="AU195" s="197" t="s">
        <v>74</v>
      </c>
      <c r="AY195" s="14" t="s">
        <v>129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4" t="s">
        <v>82</v>
      </c>
      <c r="BK195" s="198">
        <f>ROUND(I195*H195,2)</f>
        <v>0</v>
      </c>
      <c r="BL195" s="14" t="s">
        <v>128</v>
      </c>
      <c r="BM195" s="197" t="s">
        <v>315</v>
      </c>
    </row>
    <row r="196" s="2" customFormat="1">
      <c r="A196" s="35"/>
      <c r="B196" s="36"/>
      <c r="C196" s="37"/>
      <c r="D196" s="199" t="s">
        <v>131</v>
      </c>
      <c r="E196" s="37"/>
      <c r="F196" s="200" t="s">
        <v>316</v>
      </c>
      <c r="G196" s="37"/>
      <c r="H196" s="37"/>
      <c r="I196" s="134"/>
      <c r="J196" s="37"/>
      <c r="K196" s="37"/>
      <c r="L196" s="41"/>
      <c r="M196" s="201"/>
      <c r="N196" s="202"/>
      <c r="O196" s="81"/>
      <c r="P196" s="81"/>
      <c r="Q196" s="81"/>
      <c r="R196" s="81"/>
      <c r="S196" s="81"/>
      <c r="T196" s="82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131</v>
      </c>
      <c r="AU196" s="14" t="s">
        <v>74</v>
      </c>
    </row>
    <row r="197" s="2" customFormat="1">
      <c r="A197" s="35"/>
      <c r="B197" s="36"/>
      <c r="C197" s="37"/>
      <c r="D197" s="199" t="s">
        <v>133</v>
      </c>
      <c r="E197" s="37"/>
      <c r="F197" s="203" t="s">
        <v>317</v>
      </c>
      <c r="G197" s="37"/>
      <c r="H197" s="37"/>
      <c r="I197" s="134"/>
      <c r="J197" s="37"/>
      <c r="K197" s="37"/>
      <c r="L197" s="41"/>
      <c r="M197" s="201"/>
      <c r="N197" s="202"/>
      <c r="O197" s="81"/>
      <c r="P197" s="81"/>
      <c r="Q197" s="81"/>
      <c r="R197" s="81"/>
      <c r="S197" s="81"/>
      <c r="T197" s="82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133</v>
      </c>
      <c r="AU197" s="14" t="s">
        <v>74</v>
      </c>
    </row>
    <row r="198" s="2" customFormat="1" ht="21.75" customHeight="1">
      <c r="A198" s="35"/>
      <c r="B198" s="36"/>
      <c r="C198" s="186" t="s">
        <v>318</v>
      </c>
      <c r="D198" s="186" t="s">
        <v>123</v>
      </c>
      <c r="E198" s="187" t="s">
        <v>319</v>
      </c>
      <c r="F198" s="188" t="s">
        <v>320</v>
      </c>
      <c r="G198" s="189" t="s">
        <v>126</v>
      </c>
      <c r="H198" s="190">
        <v>51.264000000000003</v>
      </c>
      <c r="I198" s="191"/>
      <c r="J198" s="192">
        <f>ROUND(I198*H198,2)</f>
        <v>0</v>
      </c>
      <c r="K198" s="188" t="s">
        <v>127</v>
      </c>
      <c r="L198" s="41"/>
      <c r="M198" s="193" t="s">
        <v>19</v>
      </c>
      <c r="N198" s="194" t="s">
        <v>45</v>
      </c>
      <c r="O198" s="81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7" t="s">
        <v>128</v>
      </c>
      <c r="AT198" s="197" t="s">
        <v>123</v>
      </c>
      <c r="AU198" s="197" t="s">
        <v>74</v>
      </c>
      <c r="AY198" s="14" t="s">
        <v>129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14" t="s">
        <v>82</v>
      </c>
      <c r="BK198" s="198">
        <f>ROUND(I198*H198,2)</f>
        <v>0</v>
      </c>
      <c r="BL198" s="14" t="s">
        <v>128</v>
      </c>
      <c r="BM198" s="197" t="s">
        <v>321</v>
      </c>
    </row>
    <row r="199" s="2" customFormat="1">
      <c r="A199" s="35"/>
      <c r="B199" s="36"/>
      <c r="C199" s="37"/>
      <c r="D199" s="199" t="s">
        <v>131</v>
      </c>
      <c r="E199" s="37"/>
      <c r="F199" s="200" t="s">
        <v>322</v>
      </c>
      <c r="G199" s="37"/>
      <c r="H199" s="37"/>
      <c r="I199" s="134"/>
      <c r="J199" s="37"/>
      <c r="K199" s="37"/>
      <c r="L199" s="41"/>
      <c r="M199" s="201"/>
      <c r="N199" s="202"/>
      <c r="O199" s="81"/>
      <c r="P199" s="81"/>
      <c r="Q199" s="81"/>
      <c r="R199" s="81"/>
      <c r="S199" s="81"/>
      <c r="T199" s="82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131</v>
      </c>
      <c r="AU199" s="14" t="s">
        <v>74</v>
      </c>
    </row>
    <row r="200" s="2" customFormat="1">
      <c r="A200" s="35"/>
      <c r="B200" s="36"/>
      <c r="C200" s="37"/>
      <c r="D200" s="199" t="s">
        <v>133</v>
      </c>
      <c r="E200" s="37"/>
      <c r="F200" s="203" t="s">
        <v>323</v>
      </c>
      <c r="G200" s="37"/>
      <c r="H200" s="37"/>
      <c r="I200" s="134"/>
      <c r="J200" s="37"/>
      <c r="K200" s="37"/>
      <c r="L200" s="41"/>
      <c r="M200" s="201"/>
      <c r="N200" s="202"/>
      <c r="O200" s="81"/>
      <c r="P200" s="81"/>
      <c r="Q200" s="81"/>
      <c r="R200" s="81"/>
      <c r="S200" s="81"/>
      <c r="T200" s="82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133</v>
      </c>
      <c r="AU200" s="14" t="s">
        <v>74</v>
      </c>
    </row>
    <row r="201" s="2" customFormat="1" ht="21.75" customHeight="1">
      <c r="A201" s="35"/>
      <c r="B201" s="36"/>
      <c r="C201" s="186" t="s">
        <v>324</v>
      </c>
      <c r="D201" s="186" t="s">
        <v>123</v>
      </c>
      <c r="E201" s="187" t="s">
        <v>325</v>
      </c>
      <c r="F201" s="188" t="s">
        <v>326</v>
      </c>
      <c r="G201" s="189" t="s">
        <v>126</v>
      </c>
      <c r="H201" s="190">
        <v>134.215</v>
      </c>
      <c r="I201" s="191"/>
      <c r="J201" s="192">
        <f>ROUND(I201*H201,2)</f>
        <v>0</v>
      </c>
      <c r="K201" s="188" t="s">
        <v>127</v>
      </c>
      <c r="L201" s="41"/>
      <c r="M201" s="193" t="s">
        <v>19</v>
      </c>
      <c r="N201" s="194" t="s">
        <v>45</v>
      </c>
      <c r="O201" s="81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7" t="s">
        <v>128</v>
      </c>
      <c r="AT201" s="197" t="s">
        <v>123</v>
      </c>
      <c r="AU201" s="197" t="s">
        <v>74</v>
      </c>
      <c r="AY201" s="14" t="s">
        <v>129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14" t="s">
        <v>82</v>
      </c>
      <c r="BK201" s="198">
        <f>ROUND(I201*H201,2)</f>
        <v>0</v>
      </c>
      <c r="BL201" s="14" t="s">
        <v>128</v>
      </c>
      <c r="BM201" s="197" t="s">
        <v>327</v>
      </c>
    </row>
    <row r="202" s="2" customFormat="1">
      <c r="A202" s="35"/>
      <c r="B202" s="36"/>
      <c r="C202" s="37"/>
      <c r="D202" s="199" t="s">
        <v>131</v>
      </c>
      <c r="E202" s="37"/>
      <c r="F202" s="200" t="s">
        <v>328</v>
      </c>
      <c r="G202" s="37"/>
      <c r="H202" s="37"/>
      <c r="I202" s="134"/>
      <c r="J202" s="37"/>
      <c r="K202" s="37"/>
      <c r="L202" s="41"/>
      <c r="M202" s="201"/>
      <c r="N202" s="202"/>
      <c r="O202" s="81"/>
      <c r="P202" s="81"/>
      <c r="Q202" s="81"/>
      <c r="R202" s="81"/>
      <c r="S202" s="81"/>
      <c r="T202" s="82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131</v>
      </c>
      <c r="AU202" s="14" t="s">
        <v>74</v>
      </c>
    </row>
    <row r="203" s="2" customFormat="1">
      <c r="A203" s="35"/>
      <c r="B203" s="36"/>
      <c r="C203" s="37"/>
      <c r="D203" s="199" t="s">
        <v>133</v>
      </c>
      <c r="E203" s="37"/>
      <c r="F203" s="203" t="s">
        <v>329</v>
      </c>
      <c r="G203" s="37"/>
      <c r="H203" s="37"/>
      <c r="I203" s="134"/>
      <c r="J203" s="37"/>
      <c r="K203" s="37"/>
      <c r="L203" s="41"/>
      <c r="M203" s="201"/>
      <c r="N203" s="202"/>
      <c r="O203" s="81"/>
      <c r="P203" s="81"/>
      <c r="Q203" s="81"/>
      <c r="R203" s="81"/>
      <c r="S203" s="81"/>
      <c r="T203" s="82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133</v>
      </c>
      <c r="AU203" s="14" t="s">
        <v>74</v>
      </c>
    </row>
    <row r="204" s="2" customFormat="1" ht="21.75" customHeight="1">
      <c r="A204" s="35"/>
      <c r="B204" s="36"/>
      <c r="C204" s="186" t="s">
        <v>330</v>
      </c>
      <c r="D204" s="186" t="s">
        <v>123</v>
      </c>
      <c r="E204" s="187" t="s">
        <v>331</v>
      </c>
      <c r="F204" s="188" t="s">
        <v>332</v>
      </c>
      <c r="G204" s="189" t="s">
        <v>126</v>
      </c>
      <c r="H204" s="190">
        <v>129.85900000000001</v>
      </c>
      <c r="I204" s="191"/>
      <c r="J204" s="192">
        <f>ROUND(I204*H204,2)</f>
        <v>0</v>
      </c>
      <c r="K204" s="188" t="s">
        <v>127</v>
      </c>
      <c r="L204" s="41"/>
      <c r="M204" s="193" t="s">
        <v>19</v>
      </c>
      <c r="N204" s="194" t="s">
        <v>45</v>
      </c>
      <c r="O204" s="81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7" t="s">
        <v>128</v>
      </c>
      <c r="AT204" s="197" t="s">
        <v>123</v>
      </c>
      <c r="AU204" s="197" t="s">
        <v>74</v>
      </c>
      <c r="AY204" s="14" t="s">
        <v>129</v>
      </c>
      <c r="BE204" s="198">
        <f>IF(N204="základní",J204,0)</f>
        <v>0</v>
      </c>
      <c r="BF204" s="198">
        <f>IF(N204="snížená",J204,0)</f>
        <v>0</v>
      </c>
      <c r="BG204" s="198">
        <f>IF(N204="zákl. přenesená",J204,0)</f>
        <v>0</v>
      </c>
      <c r="BH204" s="198">
        <f>IF(N204="sníž. přenesená",J204,0)</f>
        <v>0</v>
      </c>
      <c r="BI204" s="198">
        <f>IF(N204="nulová",J204,0)</f>
        <v>0</v>
      </c>
      <c r="BJ204" s="14" t="s">
        <v>82</v>
      </c>
      <c r="BK204" s="198">
        <f>ROUND(I204*H204,2)</f>
        <v>0</v>
      </c>
      <c r="BL204" s="14" t="s">
        <v>128</v>
      </c>
      <c r="BM204" s="197" t="s">
        <v>333</v>
      </c>
    </row>
    <row r="205" s="2" customFormat="1">
      <c r="A205" s="35"/>
      <c r="B205" s="36"/>
      <c r="C205" s="37"/>
      <c r="D205" s="199" t="s">
        <v>131</v>
      </c>
      <c r="E205" s="37"/>
      <c r="F205" s="200" t="s">
        <v>334</v>
      </c>
      <c r="G205" s="37"/>
      <c r="H205" s="37"/>
      <c r="I205" s="134"/>
      <c r="J205" s="37"/>
      <c r="K205" s="37"/>
      <c r="L205" s="41"/>
      <c r="M205" s="201"/>
      <c r="N205" s="202"/>
      <c r="O205" s="81"/>
      <c r="P205" s="81"/>
      <c r="Q205" s="81"/>
      <c r="R205" s="81"/>
      <c r="S205" s="81"/>
      <c r="T205" s="82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131</v>
      </c>
      <c r="AU205" s="14" t="s">
        <v>74</v>
      </c>
    </row>
    <row r="206" s="2" customFormat="1">
      <c r="A206" s="35"/>
      <c r="B206" s="36"/>
      <c r="C206" s="37"/>
      <c r="D206" s="199" t="s">
        <v>133</v>
      </c>
      <c r="E206" s="37"/>
      <c r="F206" s="203" t="s">
        <v>335</v>
      </c>
      <c r="G206" s="37"/>
      <c r="H206" s="37"/>
      <c r="I206" s="134"/>
      <c r="J206" s="37"/>
      <c r="K206" s="37"/>
      <c r="L206" s="41"/>
      <c r="M206" s="201"/>
      <c r="N206" s="202"/>
      <c r="O206" s="81"/>
      <c r="P206" s="81"/>
      <c r="Q206" s="81"/>
      <c r="R206" s="81"/>
      <c r="S206" s="81"/>
      <c r="T206" s="82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133</v>
      </c>
      <c r="AU206" s="14" t="s">
        <v>74</v>
      </c>
    </row>
    <row r="207" s="2" customFormat="1" ht="21.75" customHeight="1">
      <c r="A207" s="35"/>
      <c r="B207" s="36"/>
      <c r="C207" s="186" t="s">
        <v>336</v>
      </c>
      <c r="D207" s="186" t="s">
        <v>123</v>
      </c>
      <c r="E207" s="187" t="s">
        <v>337</v>
      </c>
      <c r="F207" s="188" t="s">
        <v>338</v>
      </c>
      <c r="G207" s="189" t="s">
        <v>126</v>
      </c>
      <c r="H207" s="190">
        <v>42.548000000000002</v>
      </c>
      <c r="I207" s="191"/>
      <c r="J207" s="192">
        <f>ROUND(I207*H207,2)</f>
        <v>0</v>
      </c>
      <c r="K207" s="188" t="s">
        <v>127</v>
      </c>
      <c r="L207" s="41"/>
      <c r="M207" s="193" t="s">
        <v>19</v>
      </c>
      <c r="N207" s="194" t="s">
        <v>45</v>
      </c>
      <c r="O207" s="81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7" t="s">
        <v>128</v>
      </c>
      <c r="AT207" s="197" t="s">
        <v>123</v>
      </c>
      <c r="AU207" s="197" t="s">
        <v>74</v>
      </c>
      <c r="AY207" s="14" t="s">
        <v>129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14" t="s">
        <v>82</v>
      </c>
      <c r="BK207" s="198">
        <f>ROUND(I207*H207,2)</f>
        <v>0</v>
      </c>
      <c r="BL207" s="14" t="s">
        <v>128</v>
      </c>
      <c r="BM207" s="197" t="s">
        <v>339</v>
      </c>
    </row>
    <row r="208" s="2" customFormat="1">
      <c r="A208" s="35"/>
      <c r="B208" s="36"/>
      <c r="C208" s="37"/>
      <c r="D208" s="199" t="s">
        <v>131</v>
      </c>
      <c r="E208" s="37"/>
      <c r="F208" s="200" t="s">
        <v>340</v>
      </c>
      <c r="G208" s="37"/>
      <c r="H208" s="37"/>
      <c r="I208" s="134"/>
      <c r="J208" s="37"/>
      <c r="K208" s="37"/>
      <c r="L208" s="41"/>
      <c r="M208" s="201"/>
      <c r="N208" s="202"/>
      <c r="O208" s="81"/>
      <c r="P208" s="81"/>
      <c r="Q208" s="81"/>
      <c r="R208" s="81"/>
      <c r="S208" s="81"/>
      <c r="T208" s="82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131</v>
      </c>
      <c r="AU208" s="14" t="s">
        <v>74</v>
      </c>
    </row>
    <row r="209" s="2" customFormat="1">
      <c r="A209" s="35"/>
      <c r="B209" s="36"/>
      <c r="C209" s="37"/>
      <c r="D209" s="199" t="s">
        <v>133</v>
      </c>
      <c r="E209" s="37"/>
      <c r="F209" s="203" t="s">
        <v>341</v>
      </c>
      <c r="G209" s="37"/>
      <c r="H209" s="37"/>
      <c r="I209" s="134"/>
      <c r="J209" s="37"/>
      <c r="K209" s="37"/>
      <c r="L209" s="41"/>
      <c r="M209" s="201"/>
      <c r="N209" s="202"/>
      <c r="O209" s="81"/>
      <c r="P209" s="81"/>
      <c r="Q209" s="81"/>
      <c r="R209" s="81"/>
      <c r="S209" s="81"/>
      <c r="T209" s="82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133</v>
      </c>
      <c r="AU209" s="14" t="s">
        <v>74</v>
      </c>
    </row>
    <row r="210" s="2" customFormat="1" ht="21.75" customHeight="1">
      <c r="A210" s="35"/>
      <c r="B210" s="36"/>
      <c r="C210" s="186" t="s">
        <v>342</v>
      </c>
      <c r="D210" s="186" t="s">
        <v>123</v>
      </c>
      <c r="E210" s="187" t="s">
        <v>343</v>
      </c>
      <c r="F210" s="188" t="s">
        <v>344</v>
      </c>
      <c r="G210" s="189" t="s">
        <v>126</v>
      </c>
      <c r="H210" s="190">
        <v>46.262</v>
      </c>
      <c r="I210" s="191"/>
      <c r="J210" s="192">
        <f>ROUND(I210*H210,2)</f>
        <v>0</v>
      </c>
      <c r="K210" s="188" t="s">
        <v>127</v>
      </c>
      <c r="L210" s="41"/>
      <c r="M210" s="193" t="s">
        <v>19</v>
      </c>
      <c r="N210" s="194" t="s">
        <v>45</v>
      </c>
      <c r="O210" s="81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7" t="s">
        <v>128</v>
      </c>
      <c r="AT210" s="197" t="s">
        <v>123</v>
      </c>
      <c r="AU210" s="197" t="s">
        <v>74</v>
      </c>
      <c r="AY210" s="14" t="s">
        <v>129</v>
      </c>
      <c r="BE210" s="198">
        <f>IF(N210="základní",J210,0)</f>
        <v>0</v>
      </c>
      <c r="BF210" s="198">
        <f>IF(N210="snížená",J210,0)</f>
        <v>0</v>
      </c>
      <c r="BG210" s="198">
        <f>IF(N210="zákl. přenesená",J210,0)</f>
        <v>0</v>
      </c>
      <c r="BH210" s="198">
        <f>IF(N210="sníž. přenesená",J210,0)</f>
        <v>0</v>
      </c>
      <c r="BI210" s="198">
        <f>IF(N210="nulová",J210,0)</f>
        <v>0</v>
      </c>
      <c r="BJ210" s="14" t="s">
        <v>82</v>
      </c>
      <c r="BK210" s="198">
        <f>ROUND(I210*H210,2)</f>
        <v>0</v>
      </c>
      <c r="BL210" s="14" t="s">
        <v>128</v>
      </c>
      <c r="BM210" s="197" t="s">
        <v>345</v>
      </c>
    </row>
    <row r="211" s="2" customFormat="1">
      <c r="A211" s="35"/>
      <c r="B211" s="36"/>
      <c r="C211" s="37"/>
      <c r="D211" s="199" t="s">
        <v>131</v>
      </c>
      <c r="E211" s="37"/>
      <c r="F211" s="200" t="s">
        <v>346</v>
      </c>
      <c r="G211" s="37"/>
      <c r="H211" s="37"/>
      <c r="I211" s="134"/>
      <c r="J211" s="37"/>
      <c r="K211" s="37"/>
      <c r="L211" s="41"/>
      <c r="M211" s="201"/>
      <c r="N211" s="202"/>
      <c r="O211" s="81"/>
      <c r="P211" s="81"/>
      <c r="Q211" s="81"/>
      <c r="R211" s="81"/>
      <c r="S211" s="81"/>
      <c r="T211" s="82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131</v>
      </c>
      <c r="AU211" s="14" t="s">
        <v>74</v>
      </c>
    </row>
    <row r="212" s="2" customFormat="1">
      <c r="A212" s="35"/>
      <c r="B212" s="36"/>
      <c r="C212" s="37"/>
      <c r="D212" s="199" t="s">
        <v>133</v>
      </c>
      <c r="E212" s="37"/>
      <c r="F212" s="203" t="s">
        <v>347</v>
      </c>
      <c r="G212" s="37"/>
      <c r="H212" s="37"/>
      <c r="I212" s="134"/>
      <c r="J212" s="37"/>
      <c r="K212" s="37"/>
      <c r="L212" s="41"/>
      <c r="M212" s="201"/>
      <c r="N212" s="202"/>
      <c r="O212" s="81"/>
      <c r="P212" s="81"/>
      <c r="Q212" s="81"/>
      <c r="R212" s="81"/>
      <c r="S212" s="81"/>
      <c r="T212" s="82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133</v>
      </c>
      <c r="AU212" s="14" t="s">
        <v>74</v>
      </c>
    </row>
    <row r="213" s="2" customFormat="1" ht="21.75" customHeight="1">
      <c r="A213" s="35"/>
      <c r="B213" s="36"/>
      <c r="C213" s="186" t="s">
        <v>348</v>
      </c>
      <c r="D213" s="186" t="s">
        <v>123</v>
      </c>
      <c r="E213" s="187" t="s">
        <v>349</v>
      </c>
      <c r="F213" s="188" t="s">
        <v>350</v>
      </c>
      <c r="G213" s="189" t="s">
        <v>126</v>
      </c>
      <c r="H213" s="190">
        <v>93</v>
      </c>
      <c r="I213" s="191"/>
      <c r="J213" s="192">
        <f>ROUND(I213*H213,2)</f>
        <v>0</v>
      </c>
      <c r="K213" s="188" t="s">
        <v>127</v>
      </c>
      <c r="L213" s="41"/>
      <c r="M213" s="193" t="s">
        <v>19</v>
      </c>
      <c r="N213" s="194" t="s">
        <v>45</v>
      </c>
      <c r="O213" s="8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7" t="s">
        <v>128</v>
      </c>
      <c r="AT213" s="197" t="s">
        <v>123</v>
      </c>
      <c r="AU213" s="197" t="s">
        <v>74</v>
      </c>
      <c r="AY213" s="14" t="s">
        <v>129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4" t="s">
        <v>82</v>
      </c>
      <c r="BK213" s="198">
        <f>ROUND(I213*H213,2)</f>
        <v>0</v>
      </c>
      <c r="BL213" s="14" t="s">
        <v>128</v>
      </c>
      <c r="BM213" s="197" t="s">
        <v>351</v>
      </c>
    </row>
    <row r="214" s="2" customFormat="1">
      <c r="A214" s="35"/>
      <c r="B214" s="36"/>
      <c r="C214" s="37"/>
      <c r="D214" s="199" t="s">
        <v>131</v>
      </c>
      <c r="E214" s="37"/>
      <c r="F214" s="200" t="s">
        <v>352</v>
      </c>
      <c r="G214" s="37"/>
      <c r="H214" s="37"/>
      <c r="I214" s="134"/>
      <c r="J214" s="37"/>
      <c r="K214" s="37"/>
      <c r="L214" s="41"/>
      <c r="M214" s="201"/>
      <c r="N214" s="202"/>
      <c r="O214" s="81"/>
      <c r="P214" s="81"/>
      <c r="Q214" s="81"/>
      <c r="R214" s="81"/>
      <c r="S214" s="81"/>
      <c r="T214" s="82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131</v>
      </c>
      <c r="AU214" s="14" t="s">
        <v>74</v>
      </c>
    </row>
    <row r="215" s="2" customFormat="1">
      <c r="A215" s="35"/>
      <c r="B215" s="36"/>
      <c r="C215" s="37"/>
      <c r="D215" s="199" t="s">
        <v>133</v>
      </c>
      <c r="E215" s="37"/>
      <c r="F215" s="203" t="s">
        <v>353</v>
      </c>
      <c r="G215" s="37"/>
      <c r="H215" s="37"/>
      <c r="I215" s="134"/>
      <c r="J215" s="37"/>
      <c r="K215" s="37"/>
      <c r="L215" s="41"/>
      <c r="M215" s="201"/>
      <c r="N215" s="202"/>
      <c r="O215" s="81"/>
      <c r="P215" s="81"/>
      <c r="Q215" s="81"/>
      <c r="R215" s="81"/>
      <c r="S215" s="81"/>
      <c r="T215" s="82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133</v>
      </c>
      <c r="AU215" s="14" t="s">
        <v>74</v>
      </c>
    </row>
    <row r="216" s="2" customFormat="1" ht="21.75" customHeight="1">
      <c r="A216" s="35"/>
      <c r="B216" s="36"/>
      <c r="C216" s="186" t="s">
        <v>354</v>
      </c>
      <c r="D216" s="186" t="s">
        <v>123</v>
      </c>
      <c r="E216" s="187" t="s">
        <v>355</v>
      </c>
      <c r="F216" s="188" t="s">
        <v>356</v>
      </c>
      <c r="G216" s="189" t="s">
        <v>126</v>
      </c>
      <c r="H216" s="190">
        <v>8</v>
      </c>
      <c r="I216" s="191"/>
      <c r="J216" s="192">
        <f>ROUND(I216*H216,2)</f>
        <v>0</v>
      </c>
      <c r="K216" s="188" t="s">
        <v>127</v>
      </c>
      <c r="L216" s="41"/>
      <c r="M216" s="193" t="s">
        <v>19</v>
      </c>
      <c r="N216" s="194" t="s">
        <v>45</v>
      </c>
      <c r="O216" s="81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7" t="s">
        <v>128</v>
      </c>
      <c r="AT216" s="197" t="s">
        <v>123</v>
      </c>
      <c r="AU216" s="197" t="s">
        <v>74</v>
      </c>
      <c r="AY216" s="14" t="s">
        <v>129</v>
      </c>
      <c r="BE216" s="198">
        <f>IF(N216="základní",J216,0)</f>
        <v>0</v>
      </c>
      <c r="BF216" s="198">
        <f>IF(N216="snížená",J216,0)</f>
        <v>0</v>
      </c>
      <c r="BG216" s="198">
        <f>IF(N216="zákl. přenesená",J216,0)</f>
        <v>0</v>
      </c>
      <c r="BH216" s="198">
        <f>IF(N216="sníž. přenesená",J216,0)</f>
        <v>0</v>
      </c>
      <c r="BI216" s="198">
        <f>IF(N216="nulová",J216,0)</f>
        <v>0</v>
      </c>
      <c r="BJ216" s="14" t="s">
        <v>82</v>
      </c>
      <c r="BK216" s="198">
        <f>ROUND(I216*H216,2)</f>
        <v>0</v>
      </c>
      <c r="BL216" s="14" t="s">
        <v>128</v>
      </c>
      <c r="BM216" s="197" t="s">
        <v>357</v>
      </c>
    </row>
    <row r="217" s="2" customFormat="1">
      <c r="A217" s="35"/>
      <c r="B217" s="36"/>
      <c r="C217" s="37"/>
      <c r="D217" s="199" t="s">
        <v>131</v>
      </c>
      <c r="E217" s="37"/>
      <c r="F217" s="200" t="s">
        <v>358</v>
      </c>
      <c r="G217" s="37"/>
      <c r="H217" s="37"/>
      <c r="I217" s="134"/>
      <c r="J217" s="37"/>
      <c r="K217" s="37"/>
      <c r="L217" s="41"/>
      <c r="M217" s="201"/>
      <c r="N217" s="202"/>
      <c r="O217" s="81"/>
      <c r="P217" s="81"/>
      <c r="Q217" s="81"/>
      <c r="R217" s="81"/>
      <c r="S217" s="81"/>
      <c r="T217" s="82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131</v>
      </c>
      <c r="AU217" s="14" t="s">
        <v>74</v>
      </c>
    </row>
    <row r="218" s="2" customFormat="1">
      <c r="A218" s="35"/>
      <c r="B218" s="36"/>
      <c r="C218" s="37"/>
      <c r="D218" s="199" t="s">
        <v>133</v>
      </c>
      <c r="E218" s="37"/>
      <c r="F218" s="203" t="s">
        <v>359</v>
      </c>
      <c r="G218" s="37"/>
      <c r="H218" s="37"/>
      <c r="I218" s="134"/>
      <c r="J218" s="37"/>
      <c r="K218" s="37"/>
      <c r="L218" s="41"/>
      <c r="M218" s="201"/>
      <c r="N218" s="202"/>
      <c r="O218" s="81"/>
      <c r="P218" s="81"/>
      <c r="Q218" s="81"/>
      <c r="R218" s="81"/>
      <c r="S218" s="81"/>
      <c r="T218" s="82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133</v>
      </c>
      <c r="AU218" s="14" t="s">
        <v>74</v>
      </c>
    </row>
    <row r="219" s="2" customFormat="1" ht="21.75" customHeight="1">
      <c r="A219" s="35"/>
      <c r="B219" s="36"/>
      <c r="C219" s="186" t="s">
        <v>360</v>
      </c>
      <c r="D219" s="186" t="s">
        <v>123</v>
      </c>
      <c r="E219" s="187" t="s">
        <v>361</v>
      </c>
      <c r="F219" s="188" t="s">
        <v>362</v>
      </c>
      <c r="G219" s="189" t="s">
        <v>126</v>
      </c>
      <c r="H219" s="190">
        <v>13.5</v>
      </c>
      <c r="I219" s="191"/>
      <c r="J219" s="192">
        <f>ROUND(I219*H219,2)</f>
        <v>0</v>
      </c>
      <c r="K219" s="188" t="s">
        <v>127</v>
      </c>
      <c r="L219" s="41"/>
      <c r="M219" s="193" t="s">
        <v>19</v>
      </c>
      <c r="N219" s="194" t="s">
        <v>45</v>
      </c>
      <c r="O219" s="81"/>
      <c r="P219" s="195">
        <f>O219*H219</f>
        <v>0</v>
      </c>
      <c r="Q219" s="195">
        <v>0</v>
      </c>
      <c r="R219" s="195">
        <f>Q219*H219</f>
        <v>0</v>
      </c>
      <c r="S219" s="195">
        <v>0</v>
      </c>
      <c r="T219" s="19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97" t="s">
        <v>128</v>
      </c>
      <c r="AT219" s="197" t="s">
        <v>123</v>
      </c>
      <c r="AU219" s="197" t="s">
        <v>74</v>
      </c>
      <c r="AY219" s="14" t="s">
        <v>129</v>
      </c>
      <c r="BE219" s="198">
        <f>IF(N219="základní",J219,0)</f>
        <v>0</v>
      </c>
      <c r="BF219" s="198">
        <f>IF(N219="snížená",J219,0)</f>
        <v>0</v>
      </c>
      <c r="BG219" s="198">
        <f>IF(N219="zákl. přenesená",J219,0)</f>
        <v>0</v>
      </c>
      <c r="BH219" s="198">
        <f>IF(N219="sníž. přenesená",J219,0)</f>
        <v>0</v>
      </c>
      <c r="BI219" s="198">
        <f>IF(N219="nulová",J219,0)</f>
        <v>0</v>
      </c>
      <c r="BJ219" s="14" t="s">
        <v>82</v>
      </c>
      <c r="BK219" s="198">
        <f>ROUND(I219*H219,2)</f>
        <v>0</v>
      </c>
      <c r="BL219" s="14" t="s">
        <v>128</v>
      </c>
      <c r="BM219" s="197" t="s">
        <v>363</v>
      </c>
    </row>
    <row r="220" s="2" customFormat="1">
      <c r="A220" s="35"/>
      <c r="B220" s="36"/>
      <c r="C220" s="37"/>
      <c r="D220" s="199" t="s">
        <v>131</v>
      </c>
      <c r="E220" s="37"/>
      <c r="F220" s="200" t="s">
        <v>364</v>
      </c>
      <c r="G220" s="37"/>
      <c r="H220" s="37"/>
      <c r="I220" s="134"/>
      <c r="J220" s="37"/>
      <c r="K220" s="37"/>
      <c r="L220" s="41"/>
      <c r="M220" s="201"/>
      <c r="N220" s="202"/>
      <c r="O220" s="81"/>
      <c r="P220" s="81"/>
      <c r="Q220" s="81"/>
      <c r="R220" s="81"/>
      <c r="S220" s="81"/>
      <c r="T220" s="82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131</v>
      </c>
      <c r="AU220" s="14" t="s">
        <v>74</v>
      </c>
    </row>
    <row r="221" s="2" customFormat="1">
      <c r="A221" s="35"/>
      <c r="B221" s="36"/>
      <c r="C221" s="37"/>
      <c r="D221" s="199" t="s">
        <v>133</v>
      </c>
      <c r="E221" s="37"/>
      <c r="F221" s="203" t="s">
        <v>365</v>
      </c>
      <c r="G221" s="37"/>
      <c r="H221" s="37"/>
      <c r="I221" s="134"/>
      <c r="J221" s="37"/>
      <c r="K221" s="37"/>
      <c r="L221" s="41"/>
      <c r="M221" s="201"/>
      <c r="N221" s="202"/>
      <c r="O221" s="81"/>
      <c r="P221" s="81"/>
      <c r="Q221" s="81"/>
      <c r="R221" s="81"/>
      <c r="S221" s="81"/>
      <c r="T221" s="82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133</v>
      </c>
      <c r="AU221" s="14" t="s">
        <v>74</v>
      </c>
    </row>
    <row r="222" s="2" customFormat="1" ht="21.75" customHeight="1">
      <c r="A222" s="35"/>
      <c r="B222" s="36"/>
      <c r="C222" s="186" t="s">
        <v>366</v>
      </c>
      <c r="D222" s="186" t="s">
        <v>123</v>
      </c>
      <c r="E222" s="187" t="s">
        <v>367</v>
      </c>
      <c r="F222" s="188" t="s">
        <v>368</v>
      </c>
      <c r="G222" s="189" t="s">
        <v>126</v>
      </c>
      <c r="H222" s="190">
        <v>18</v>
      </c>
      <c r="I222" s="191"/>
      <c r="J222" s="192">
        <f>ROUND(I222*H222,2)</f>
        <v>0</v>
      </c>
      <c r="K222" s="188" t="s">
        <v>127</v>
      </c>
      <c r="L222" s="41"/>
      <c r="M222" s="193" t="s">
        <v>19</v>
      </c>
      <c r="N222" s="194" t="s">
        <v>45</v>
      </c>
      <c r="O222" s="81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7" t="s">
        <v>128</v>
      </c>
      <c r="AT222" s="197" t="s">
        <v>123</v>
      </c>
      <c r="AU222" s="197" t="s">
        <v>74</v>
      </c>
      <c r="AY222" s="14" t="s">
        <v>129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14" t="s">
        <v>82</v>
      </c>
      <c r="BK222" s="198">
        <f>ROUND(I222*H222,2)</f>
        <v>0</v>
      </c>
      <c r="BL222" s="14" t="s">
        <v>128</v>
      </c>
      <c r="BM222" s="197" t="s">
        <v>369</v>
      </c>
    </row>
    <row r="223" s="2" customFormat="1">
      <c r="A223" s="35"/>
      <c r="B223" s="36"/>
      <c r="C223" s="37"/>
      <c r="D223" s="199" t="s">
        <v>131</v>
      </c>
      <c r="E223" s="37"/>
      <c r="F223" s="200" t="s">
        <v>370</v>
      </c>
      <c r="G223" s="37"/>
      <c r="H223" s="37"/>
      <c r="I223" s="134"/>
      <c r="J223" s="37"/>
      <c r="K223" s="37"/>
      <c r="L223" s="41"/>
      <c r="M223" s="201"/>
      <c r="N223" s="202"/>
      <c r="O223" s="81"/>
      <c r="P223" s="81"/>
      <c r="Q223" s="81"/>
      <c r="R223" s="81"/>
      <c r="S223" s="81"/>
      <c r="T223" s="82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131</v>
      </c>
      <c r="AU223" s="14" t="s">
        <v>74</v>
      </c>
    </row>
    <row r="224" s="2" customFormat="1">
      <c r="A224" s="35"/>
      <c r="B224" s="36"/>
      <c r="C224" s="37"/>
      <c r="D224" s="199" t="s">
        <v>133</v>
      </c>
      <c r="E224" s="37"/>
      <c r="F224" s="203" t="s">
        <v>371</v>
      </c>
      <c r="G224" s="37"/>
      <c r="H224" s="37"/>
      <c r="I224" s="134"/>
      <c r="J224" s="37"/>
      <c r="K224" s="37"/>
      <c r="L224" s="41"/>
      <c r="M224" s="201"/>
      <c r="N224" s="202"/>
      <c r="O224" s="81"/>
      <c r="P224" s="81"/>
      <c r="Q224" s="81"/>
      <c r="R224" s="81"/>
      <c r="S224" s="81"/>
      <c r="T224" s="82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133</v>
      </c>
      <c r="AU224" s="14" t="s">
        <v>74</v>
      </c>
    </row>
    <row r="225" s="2" customFormat="1" ht="21.75" customHeight="1">
      <c r="A225" s="35"/>
      <c r="B225" s="36"/>
      <c r="C225" s="186" t="s">
        <v>372</v>
      </c>
      <c r="D225" s="186" t="s">
        <v>123</v>
      </c>
      <c r="E225" s="187" t="s">
        <v>373</v>
      </c>
      <c r="F225" s="188" t="s">
        <v>374</v>
      </c>
      <c r="G225" s="189" t="s">
        <v>296</v>
      </c>
      <c r="H225" s="190">
        <v>2</v>
      </c>
      <c r="I225" s="191"/>
      <c r="J225" s="192">
        <f>ROUND(I225*H225,2)</f>
        <v>0</v>
      </c>
      <c r="K225" s="188" t="s">
        <v>127</v>
      </c>
      <c r="L225" s="41"/>
      <c r="M225" s="193" t="s">
        <v>19</v>
      </c>
      <c r="N225" s="194" t="s">
        <v>45</v>
      </c>
      <c r="O225" s="81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7" t="s">
        <v>128</v>
      </c>
      <c r="AT225" s="197" t="s">
        <v>123</v>
      </c>
      <c r="AU225" s="197" t="s">
        <v>74</v>
      </c>
      <c r="AY225" s="14" t="s">
        <v>129</v>
      </c>
      <c r="BE225" s="198">
        <f>IF(N225="základní",J225,0)</f>
        <v>0</v>
      </c>
      <c r="BF225" s="198">
        <f>IF(N225="snížená",J225,0)</f>
        <v>0</v>
      </c>
      <c r="BG225" s="198">
        <f>IF(N225="zákl. přenesená",J225,0)</f>
        <v>0</v>
      </c>
      <c r="BH225" s="198">
        <f>IF(N225="sníž. přenesená",J225,0)</f>
        <v>0</v>
      </c>
      <c r="BI225" s="198">
        <f>IF(N225="nulová",J225,0)</f>
        <v>0</v>
      </c>
      <c r="BJ225" s="14" t="s">
        <v>82</v>
      </c>
      <c r="BK225" s="198">
        <f>ROUND(I225*H225,2)</f>
        <v>0</v>
      </c>
      <c r="BL225" s="14" t="s">
        <v>128</v>
      </c>
      <c r="BM225" s="197" t="s">
        <v>375</v>
      </c>
    </row>
    <row r="226" s="2" customFormat="1">
      <c r="A226" s="35"/>
      <c r="B226" s="36"/>
      <c r="C226" s="37"/>
      <c r="D226" s="199" t="s">
        <v>131</v>
      </c>
      <c r="E226" s="37"/>
      <c r="F226" s="200" t="s">
        <v>376</v>
      </c>
      <c r="G226" s="37"/>
      <c r="H226" s="37"/>
      <c r="I226" s="134"/>
      <c r="J226" s="37"/>
      <c r="K226" s="37"/>
      <c r="L226" s="41"/>
      <c r="M226" s="201"/>
      <c r="N226" s="202"/>
      <c r="O226" s="81"/>
      <c r="P226" s="81"/>
      <c r="Q226" s="81"/>
      <c r="R226" s="81"/>
      <c r="S226" s="81"/>
      <c r="T226" s="82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131</v>
      </c>
      <c r="AU226" s="14" t="s">
        <v>74</v>
      </c>
    </row>
    <row r="227" s="2" customFormat="1">
      <c r="A227" s="35"/>
      <c r="B227" s="36"/>
      <c r="C227" s="37"/>
      <c r="D227" s="199" t="s">
        <v>133</v>
      </c>
      <c r="E227" s="37"/>
      <c r="F227" s="203" t="s">
        <v>377</v>
      </c>
      <c r="G227" s="37"/>
      <c r="H227" s="37"/>
      <c r="I227" s="134"/>
      <c r="J227" s="37"/>
      <c r="K227" s="37"/>
      <c r="L227" s="41"/>
      <c r="M227" s="201"/>
      <c r="N227" s="202"/>
      <c r="O227" s="81"/>
      <c r="P227" s="81"/>
      <c r="Q227" s="81"/>
      <c r="R227" s="81"/>
      <c r="S227" s="81"/>
      <c r="T227" s="82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133</v>
      </c>
      <c r="AU227" s="14" t="s">
        <v>74</v>
      </c>
    </row>
    <row r="228" s="2" customFormat="1" ht="21.75" customHeight="1">
      <c r="A228" s="35"/>
      <c r="B228" s="36"/>
      <c r="C228" s="186" t="s">
        <v>378</v>
      </c>
      <c r="D228" s="186" t="s">
        <v>123</v>
      </c>
      <c r="E228" s="187" t="s">
        <v>379</v>
      </c>
      <c r="F228" s="188" t="s">
        <v>380</v>
      </c>
      <c r="G228" s="189" t="s">
        <v>152</v>
      </c>
      <c r="H228" s="190">
        <v>2</v>
      </c>
      <c r="I228" s="191"/>
      <c r="J228" s="192">
        <f>ROUND(I228*H228,2)</f>
        <v>0</v>
      </c>
      <c r="K228" s="188" t="s">
        <v>127</v>
      </c>
      <c r="L228" s="41"/>
      <c r="M228" s="193" t="s">
        <v>19</v>
      </c>
      <c r="N228" s="194" t="s">
        <v>45</v>
      </c>
      <c r="O228" s="81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97" t="s">
        <v>128</v>
      </c>
      <c r="AT228" s="197" t="s">
        <v>123</v>
      </c>
      <c r="AU228" s="197" t="s">
        <v>74</v>
      </c>
      <c r="AY228" s="14" t="s">
        <v>129</v>
      </c>
      <c r="BE228" s="198">
        <f>IF(N228="základní",J228,0)</f>
        <v>0</v>
      </c>
      <c r="BF228" s="198">
        <f>IF(N228="snížená",J228,0)</f>
        <v>0</v>
      </c>
      <c r="BG228" s="198">
        <f>IF(N228="zákl. přenesená",J228,0)</f>
        <v>0</v>
      </c>
      <c r="BH228" s="198">
        <f>IF(N228="sníž. přenesená",J228,0)</f>
        <v>0</v>
      </c>
      <c r="BI228" s="198">
        <f>IF(N228="nulová",J228,0)</f>
        <v>0</v>
      </c>
      <c r="BJ228" s="14" t="s">
        <v>82</v>
      </c>
      <c r="BK228" s="198">
        <f>ROUND(I228*H228,2)</f>
        <v>0</v>
      </c>
      <c r="BL228" s="14" t="s">
        <v>128</v>
      </c>
      <c r="BM228" s="197" t="s">
        <v>381</v>
      </c>
    </row>
    <row r="229" s="2" customFormat="1">
      <c r="A229" s="35"/>
      <c r="B229" s="36"/>
      <c r="C229" s="37"/>
      <c r="D229" s="199" t="s">
        <v>131</v>
      </c>
      <c r="E229" s="37"/>
      <c r="F229" s="200" t="s">
        <v>382</v>
      </c>
      <c r="G229" s="37"/>
      <c r="H229" s="37"/>
      <c r="I229" s="134"/>
      <c r="J229" s="37"/>
      <c r="K229" s="37"/>
      <c r="L229" s="41"/>
      <c r="M229" s="201"/>
      <c r="N229" s="202"/>
      <c r="O229" s="81"/>
      <c r="P229" s="81"/>
      <c r="Q229" s="81"/>
      <c r="R229" s="81"/>
      <c r="S229" s="81"/>
      <c r="T229" s="82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131</v>
      </c>
      <c r="AU229" s="14" t="s">
        <v>74</v>
      </c>
    </row>
    <row r="230" s="2" customFormat="1">
      <c r="A230" s="35"/>
      <c r="B230" s="36"/>
      <c r="C230" s="37"/>
      <c r="D230" s="199" t="s">
        <v>133</v>
      </c>
      <c r="E230" s="37"/>
      <c r="F230" s="203" t="s">
        <v>383</v>
      </c>
      <c r="G230" s="37"/>
      <c r="H230" s="37"/>
      <c r="I230" s="134"/>
      <c r="J230" s="37"/>
      <c r="K230" s="37"/>
      <c r="L230" s="41"/>
      <c r="M230" s="201"/>
      <c r="N230" s="202"/>
      <c r="O230" s="81"/>
      <c r="P230" s="81"/>
      <c r="Q230" s="81"/>
      <c r="R230" s="81"/>
      <c r="S230" s="81"/>
      <c r="T230" s="82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133</v>
      </c>
      <c r="AU230" s="14" t="s">
        <v>74</v>
      </c>
    </row>
    <row r="231" s="2" customFormat="1" ht="33" customHeight="1">
      <c r="A231" s="35"/>
      <c r="B231" s="36"/>
      <c r="C231" s="186" t="s">
        <v>384</v>
      </c>
      <c r="D231" s="186" t="s">
        <v>123</v>
      </c>
      <c r="E231" s="187" t="s">
        <v>385</v>
      </c>
      <c r="F231" s="188" t="s">
        <v>386</v>
      </c>
      <c r="G231" s="189" t="s">
        <v>152</v>
      </c>
      <c r="H231" s="190">
        <v>1</v>
      </c>
      <c r="I231" s="191"/>
      <c r="J231" s="192">
        <f>ROUND(I231*H231,2)</f>
        <v>0</v>
      </c>
      <c r="K231" s="188" t="s">
        <v>127</v>
      </c>
      <c r="L231" s="41"/>
      <c r="M231" s="193" t="s">
        <v>19</v>
      </c>
      <c r="N231" s="194" t="s">
        <v>45</v>
      </c>
      <c r="O231" s="81"/>
      <c r="P231" s="195">
        <f>O231*H231</f>
        <v>0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7" t="s">
        <v>128</v>
      </c>
      <c r="AT231" s="197" t="s">
        <v>123</v>
      </c>
      <c r="AU231" s="197" t="s">
        <v>74</v>
      </c>
      <c r="AY231" s="14" t="s">
        <v>129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4" t="s">
        <v>82</v>
      </c>
      <c r="BK231" s="198">
        <f>ROUND(I231*H231,2)</f>
        <v>0</v>
      </c>
      <c r="BL231" s="14" t="s">
        <v>128</v>
      </c>
      <c r="BM231" s="197" t="s">
        <v>387</v>
      </c>
    </row>
    <row r="232" s="2" customFormat="1">
      <c r="A232" s="35"/>
      <c r="B232" s="36"/>
      <c r="C232" s="37"/>
      <c r="D232" s="199" t="s">
        <v>131</v>
      </c>
      <c r="E232" s="37"/>
      <c r="F232" s="200" t="s">
        <v>388</v>
      </c>
      <c r="G232" s="37"/>
      <c r="H232" s="37"/>
      <c r="I232" s="134"/>
      <c r="J232" s="37"/>
      <c r="K232" s="37"/>
      <c r="L232" s="41"/>
      <c r="M232" s="201"/>
      <c r="N232" s="202"/>
      <c r="O232" s="81"/>
      <c r="P232" s="81"/>
      <c r="Q232" s="81"/>
      <c r="R232" s="81"/>
      <c r="S232" s="81"/>
      <c r="T232" s="82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131</v>
      </c>
      <c r="AU232" s="14" t="s">
        <v>74</v>
      </c>
    </row>
    <row r="233" s="2" customFormat="1">
      <c r="A233" s="35"/>
      <c r="B233" s="36"/>
      <c r="C233" s="37"/>
      <c r="D233" s="199" t="s">
        <v>133</v>
      </c>
      <c r="E233" s="37"/>
      <c r="F233" s="203" t="s">
        <v>389</v>
      </c>
      <c r="G233" s="37"/>
      <c r="H233" s="37"/>
      <c r="I233" s="134"/>
      <c r="J233" s="37"/>
      <c r="K233" s="37"/>
      <c r="L233" s="41"/>
      <c r="M233" s="201"/>
      <c r="N233" s="202"/>
      <c r="O233" s="81"/>
      <c r="P233" s="81"/>
      <c r="Q233" s="81"/>
      <c r="R233" s="81"/>
      <c r="S233" s="81"/>
      <c r="T233" s="82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133</v>
      </c>
      <c r="AU233" s="14" t="s">
        <v>74</v>
      </c>
    </row>
    <row r="234" s="2" customFormat="1" ht="21.75" customHeight="1">
      <c r="A234" s="35"/>
      <c r="B234" s="36"/>
      <c r="C234" s="186" t="s">
        <v>390</v>
      </c>
      <c r="D234" s="186" t="s">
        <v>123</v>
      </c>
      <c r="E234" s="187" t="s">
        <v>391</v>
      </c>
      <c r="F234" s="188" t="s">
        <v>392</v>
      </c>
      <c r="G234" s="189" t="s">
        <v>393</v>
      </c>
      <c r="H234" s="190">
        <v>12</v>
      </c>
      <c r="I234" s="191"/>
      <c r="J234" s="192">
        <f>ROUND(I234*H234,2)</f>
        <v>0</v>
      </c>
      <c r="K234" s="188" t="s">
        <v>127</v>
      </c>
      <c r="L234" s="41"/>
      <c r="M234" s="193" t="s">
        <v>19</v>
      </c>
      <c r="N234" s="194" t="s">
        <v>45</v>
      </c>
      <c r="O234" s="81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7" t="s">
        <v>128</v>
      </c>
      <c r="AT234" s="197" t="s">
        <v>123</v>
      </c>
      <c r="AU234" s="197" t="s">
        <v>74</v>
      </c>
      <c r="AY234" s="14" t="s">
        <v>129</v>
      </c>
      <c r="BE234" s="198">
        <f>IF(N234="základní",J234,0)</f>
        <v>0</v>
      </c>
      <c r="BF234" s="198">
        <f>IF(N234="snížená",J234,0)</f>
        <v>0</v>
      </c>
      <c r="BG234" s="198">
        <f>IF(N234="zákl. přenesená",J234,0)</f>
        <v>0</v>
      </c>
      <c r="BH234" s="198">
        <f>IF(N234="sníž. přenesená",J234,0)</f>
        <v>0</v>
      </c>
      <c r="BI234" s="198">
        <f>IF(N234="nulová",J234,0)</f>
        <v>0</v>
      </c>
      <c r="BJ234" s="14" t="s">
        <v>82</v>
      </c>
      <c r="BK234" s="198">
        <f>ROUND(I234*H234,2)</f>
        <v>0</v>
      </c>
      <c r="BL234" s="14" t="s">
        <v>128</v>
      </c>
      <c r="BM234" s="197" t="s">
        <v>394</v>
      </c>
    </row>
    <row r="235" s="2" customFormat="1">
      <c r="A235" s="35"/>
      <c r="B235" s="36"/>
      <c r="C235" s="37"/>
      <c r="D235" s="199" t="s">
        <v>131</v>
      </c>
      <c r="E235" s="37"/>
      <c r="F235" s="200" t="s">
        <v>395</v>
      </c>
      <c r="G235" s="37"/>
      <c r="H235" s="37"/>
      <c r="I235" s="134"/>
      <c r="J235" s="37"/>
      <c r="K235" s="37"/>
      <c r="L235" s="41"/>
      <c r="M235" s="201"/>
      <c r="N235" s="202"/>
      <c r="O235" s="81"/>
      <c r="P235" s="81"/>
      <c r="Q235" s="81"/>
      <c r="R235" s="81"/>
      <c r="S235" s="81"/>
      <c r="T235" s="82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131</v>
      </c>
      <c r="AU235" s="14" t="s">
        <v>74</v>
      </c>
    </row>
    <row r="236" s="2" customFormat="1">
      <c r="A236" s="35"/>
      <c r="B236" s="36"/>
      <c r="C236" s="37"/>
      <c r="D236" s="199" t="s">
        <v>133</v>
      </c>
      <c r="E236" s="37"/>
      <c r="F236" s="203" t="s">
        <v>396</v>
      </c>
      <c r="G236" s="37"/>
      <c r="H236" s="37"/>
      <c r="I236" s="134"/>
      <c r="J236" s="37"/>
      <c r="K236" s="37"/>
      <c r="L236" s="41"/>
      <c r="M236" s="201"/>
      <c r="N236" s="202"/>
      <c r="O236" s="81"/>
      <c r="P236" s="81"/>
      <c r="Q236" s="81"/>
      <c r="R236" s="81"/>
      <c r="S236" s="81"/>
      <c r="T236" s="82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133</v>
      </c>
      <c r="AU236" s="14" t="s">
        <v>74</v>
      </c>
    </row>
    <row r="237" s="2" customFormat="1" ht="21.75" customHeight="1">
      <c r="A237" s="35"/>
      <c r="B237" s="36"/>
      <c r="C237" s="186" t="s">
        <v>397</v>
      </c>
      <c r="D237" s="186" t="s">
        <v>123</v>
      </c>
      <c r="E237" s="187" t="s">
        <v>398</v>
      </c>
      <c r="F237" s="188" t="s">
        <v>399</v>
      </c>
      <c r="G237" s="189" t="s">
        <v>126</v>
      </c>
      <c r="H237" s="190">
        <v>37.116999999999997</v>
      </c>
      <c r="I237" s="191"/>
      <c r="J237" s="192">
        <f>ROUND(I237*H237,2)</f>
        <v>0</v>
      </c>
      <c r="K237" s="188" t="s">
        <v>127</v>
      </c>
      <c r="L237" s="41"/>
      <c r="M237" s="193" t="s">
        <v>19</v>
      </c>
      <c r="N237" s="194" t="s">
        <v>45</v>
      </c>
      <c r="O237" s="8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7" t="s">
        <v>128</v>
      </c>
      <c r="AT237" s="197" t="s">
        <v>123</v>
      </c>
      <c r="AU237" s="197" t="s">
        <v>74</v>
      </c>
      <c r="AY237" s="14" t="s">
        <v>129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4" t="s">
        <v>82</v>
      </c>
      <c r="BK237" s="198">
        <f>ROUND(I237*H237,2)</f>
        <v>0</v>
      </c>
      <c r="BL237" s="14" t="s">
        <v>128</v>
      </c>
      <c r="BM237" s="197" t="s">
        <v>400</v>
      </c>
    </row>
    <row r="238" s="2" customFormat="1">
      <c r="A238" s="35"/>
      <c r="B238" s="36"/>
      <c r="C238" s="37"/>
      <c r="D238" s="199" t="s">
        <v>131</v>
      </c>
      <c r="E238" s="37"/>
      <c r="F238" s="200" t="s">
        <v>401</v>
      </c>
      <c r="G238" s="37"/>
      <c r="H238" s="37"/>
      <c r="I238" s="134"/>
      <c r="J238" s="37"/>
      <c r="K238" s="37"/>
      <c r="L238" s="41"/>
      <c r="M238" s="201"/>
      <c r="N238" s="202"/>
      <c r="O238" s="81"/>
      <c r="P238" s="81"/>
      <c r="Q238" s="81"/>
      <c r="R238" s="81"/>
      <c r="S238" s="81"/>
      <c r="T238" s="82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131</v>
      </c>
      <c r="AU238" s="14" t="s">
        <v>74</v>
      </c>
    </row>
    <row r="239" s="2" customFormat="1">
      <c r="A239" s="35"/>
      <c r="B239" s="36"/>
      <c r="C239" s="37"/>
      <c r="D239" s="199" t="s">
        <v>133</v>
      </c>
      <c r="E239" s="37"/>
      <c r="F239" s="203" t="s">
        <v>402</v>
      </c>
      <c r="G239" s="37"/>
      <c r="H239" s="37"/>
      <c r="I239" s="134"/>
      <c r="J239" s="37"/>
      <c r="K239" s="37"/>
      <c r="L239" s="41"/>
      <c r="M239" s="201"/>
      <c r="N239" s="202"/>
      <c r="O239" s="81"/>
      <c r="P239" s="81"/>
      <c r="Q239" s="81"/>
      <c r="R239" s="81"/>
      <c r="S239" s="81"/>
      <c r="T239" s="82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133</v>
      </c>
      <c r="AU239" s="14" t="s">
        <v>74</v>
      </c>
    </row>
    <row r="240" s="2" customFormat="1" ht="21.75" customHeight="1">
      <c r="A240" s="35"/>
      <c r="B240" s="36"/>
      <c r="C240" s="186" t="s">
        <v>403</v>
      </c>
      <c r="D240" s="186" t="s">
        <v>123</v>
      </c>
      <c r="E240" s="187" t="s">
        <v>404</v>
      </c>
      <c r="F240" s="188" t="s">
        <v>405</v>
      </c>
      <c r="G240" s="189" t="s">
        <v>126</v>
      </c>
      <c r="H240" s="190">
        <v>87.200000000000003</v>
      </c>
      <c r="I240" s="191"/>
      <c r="J240" s="192">
        <f>ROUND(I240*H240,2)</f>
        <v>0</v>
      </c>
      <c r="K240" s="188" t="s">
        <v>127</v>
      </c>
      <c r="L240" s="41"/>
      <c r="M240" s="193" t="s">
        <v>19</v>
      </c>
      <c r="N240" s="194" t="s">
        <v>45</v>
      </c>
      <c r="O240" s="81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197" t="s">
        <v>128</v>
      </c>
      <c r="AT240" s="197" t="s">
        <v>123</v>
      </c>
      <c r="AU240" s="197" t="s">
        <v>74</v>
      </c>
      <c r="AY240" s="14" t="s">
        <v>129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14" t="s">
        <v>82</v>
      </c>
      <c r="BK240" s="198">
        <f>ROUND(I240*H240,2)</f>
        <v>0</v>
      </c>
      <c r="BL240" s="14" t="s">
        <v>128</v>
      </c>
      <c r="BM240" s="197" t="s">
        <v>406</v>
      </c>
    </row>
    <row r="241" s="2" customFormat="1">
      <c r="A241" s="35"/>
      <c r="B241" s="36"/>
      <c r="C241" s="37"/>
      <c r="D241" s="199" t="s">
        <v>131</v>
      </c>
      <c r="E241" s="37"/>
      <c r="F241" s="200" t="s">
        <v>407</v>
      </c>
      <c r="G241" s="37"/>
      <c r="H241" s="37"/>
      <c r="I241" s="134"/>
      <c r="J241" s="37"/>
      <c r="K241" s="37"/>
      <c r="L241" s="41"/>
      <c r="M241" s="201"/>
      <c r="N241" s="202"/>
      <c r="O241" s="81"/>
      <c r="P241" s="81"/>
      <c r="Q241" s="81"/>
      <c r="R241" s="81"/>
      <c r="S241" s="81"/>
      <c r="T241" s="82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131</v>
      </c>
      <c r="AU241" s="14" t="s">
        <v>74</v>
      </c>
    </row>
    <row r="242" s="2" customFormat="1">
      <c r="A242" s="35"/>
      <c r="B242" s="36"/>
      <c r="C242" s="37"/>
      <c r="D242" s="199" t="s">
        <v>133</v>
      </c>
      <c r="E242" s="37"/>
      <c r="F242" s="203" t="s">
        <v>408</v>
      </c>
      <c r="G242" s="37"/>
      <c r="H242" s="37"/>
      <c r="I242" s="134"/>
      <c r="J242" s="37"/>
      <c r="K242" s="37"/>
      <c r="L242" s="41"/>
      <c r="M242" s="201"/>
      <c r="N242" s="202"/>
      <c r="O242" s="81"/>
      <c r="P242" s="81"/>
      <c r="Q242" s="81"/>
      <c r="R242" s="81"/>
      <c r="S242" s="81"/>
      <c r="T242" s="82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133</v>
      </c>
      <c r="AU242" s="14" t="s">
        <v>74</v>
      </c>
    </row>
    <row r="243" s="2" customFormat="1" ht="21.75" customHeight="1">
      <c r="A243" s="35"/>
      <c r="B243" s="36"/>
      <c r="C243" s="186" t="s">
        <v>409</v>
      </c>
      <c r="D243" s="186" t="s">
        <v>123</v>
      </c>
      <c r="E243" s="187" t="s">
        <v>410</v>
      </c>
      <c r="F243" s="188" t="s">
        <v>411</v>
      </c>
      <c r="G243" s="189" t="s">
        <v>152</v>
      </c>
      <c r="H243" s="190">
        <v>16</v>
      </c>
      <c r="I243" s="191"/>
      <c r="J243" s="192">
        <f>ROUND(I243*H243,2)</f>
        <v>0</v>
      </c>
      <c r="K243" s="188" t="s">
        <v>127</v>
      </c>
      <c r="L243" s="41"/>
      <c r="M243" s="193" t="s">
        <v>19</v>
      </c>
      <c r="N243" s="194" t="s">
        <v>45</v>
      </c>
      <c r="O243" s="8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97" t="s">
        <v>297</v>
      </c>
      <c r="AT243" s="197" t="s">
        <v>123</v>
      </c>
      <c r="AU243" s="197" t="s">
        <v>74</v>
      </c>
      <c r="AY243" s="14" t="s">
        <v>129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4" t="s">
        <v>82</v>
      </c>
      <c r="BK243" s="198">
        <f>ROUND(I243*H243,2)</f>
        <v>0</v>
      </c>
      <c r="BL243" s="14" t="s">
        <v>297</v>
      </c>
      <c r="BM243" s="197" t="s">
        <v>412</v>
      </c>
    </row>
    <row r="244" s="2" customFormat="1">
      <c r="A244" s="35"/>
      <c r="B244" s="36"/>
      <c r="C244" s="37"/>
      <c r="D244" s="199" t="s">
        <v>131</v>
      </c>
      <c r="E244" s="37"/>
      <c r="F244" s="200" t="s">
        <v>411</v>
      </c>
      <c r="G244" s="37"/>
      <c r="H244" s="37"/>
      <c r="I244" s="134"/>
      <c r="J244" s="37"/>
      <c r="K244" s="37"/>
      <c r="L244" s="41"/>
      <c r="M244" s="201"/>
      <c r="N244" s="202"/>
      <c r="O244" s="81"/>
      <c r="P244" s="81"/>
      <c r="Q244" s="81"/>
      <c r="R244" s="81"/>
      <c r="S244" s="81"/>
      <c r="T244" s="82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131</v>
      </c>
      <c r="AU244" s="14" t="s">
        <v>74</v>
      </c>
    </row>
    <row r="245" s="2" customFormat="1" ht="21.75" customHeight="1">
      <c r="A245" s="35"/>
      <c r="B245" s="36"/>
      <c r="C245" s="186" t="s">
        <v>413</v>
      </c>
      <c r="D245" s="186" t="s">
        <v>123</v>
      </c>
      <c r="E245" s="187" t="s">
        <v>414</v>
      </c>
      <c r="F245" s="188" t="s">
        <v>415</v>
      </c>
      <c r="G245" s="189" t="s">
        <v>152</v>
      </c>
      <c r="H245" s="190">
        <v>32</v>
      </c>
      <c r="I245" s="191"/>
      <c r="J245" s="192">
        <f>ROUND(I245*H245,2)</f>
        <v>0</v>
      </c>
      <c r="K245" s="188" t="s">
        <v>127</v>
      </c>
      <c r="L245" s="41"/>
      <c r="M245" s="193" t="s">
        <v>19</v>
      </c>
      <c r="N245" s="194" t="s">
        <v>45</v>
      </c>
      <c r="O245" s="81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97" t="s">
        <v>128</v>
      </c>
      <c r="AT245" s="197" t="s">
        <v>123</v>
      </c>
      <c r="AU245" s="197" t="s">
        <v>74</v>
      </c>
      <c r="AY245" s="14" t="s">
        <v>129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14" t="s">
        <v>82</v>
      </c>
      <c r="BK245" s="198">
        <f>ROUND(I245*H245,2)</f>
        <v>0</v>
      </c>
      <c r="BL245" s="14" t="s">
        <v>128</v>
      </c>
      <c r="BM245" s="197" t="s">
        <v>416</v>
      </c>
    </row>
    <row r="246" s="2" customFormat="1">
      <c r="A246" s="35"/>
      <c r="B246" s="36"/>
      <c r="C246" s="37"/>
      <c r="D246" s="199" t="s">
        <v>131</v>
      </c>
      <c r="E246" s="37"/>
      <c r="F246" s="200" t="s">
        <v>417</v>
      </c>
      <c r="G246" s="37"/>
      <c r="H246" s="37"/>
      <c r="I246" s="134"/>
      <c r="J246" s="37"/>
      <c r="K246" s="37"/>
      <c r="L246" s="41"/>
      <c r="M246" s="201"/>
      <c r="N246" s="202"/>
      <c r="O246" s="81"/>
      <c r="P246" s="81"/>
      <c r="Q246" s="81"/>
      <c r="R246" s="81"/>
      <c r="S246" s="81"/>
      <c r="T246" s="82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131</v>
      </c>
      <c r="AU246" s="14" t="s">
        <v>74</v>
      </c>
    </row>
    <row r="247" s="2" customFormat="1" ht="21.75" customHeight="1">
      <c r="A247" s="35"/>
      <c r="B247" s="36"/>
      <c r="C247" s="186" t="s">
        <v>418</v>
      </c>
      <c r="D247" s="186" t="s">
        <v>123</v>
      </c>
      <c r="E247" s="187" t="s">
        <v>419</v>
      </c>
      <c r="F247" s="188" t="s">
        <v>420</v>
      </c>
      <c r="G247" s="189" t="s">
        <v>248</v>
      </c>
      <c r="H247" s="190">
        <v>216.38200000000001</v>
      </c>
      <c r="I247" s="191"/>
      <c r="J247" s="192">
        <f>ROUND(I247*H247,2)</f>
        <v>0</v>
      </c>
      <c r="K247" s="188" t="s">
        <v>127</v>
      </c>
      <c r="L247" s="41"/>
      <c r="M247" s="193" t="s">
        <v>19</v>
      </c>
      <c r="N247" s="194" t="s">
        <v>45</v>
      </c>
      <c r="O247" s="81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7" t="s">
        <v>128</v>
      </c>
      <c r="AT247" s="197" t="s">
        <v>123</v>
      </c>
      <c r="AU247" s="197" t="s">
        <v>74</v>
      </c>
      <c r="AY247" s="14" t="s">
        <v>129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14" t="s">
        <v>82</v>
      </c>
      <c r="BK247" s="198">
        <f>ROUND(I247*H247,2)</f>
        <v>0</v>
      </c>
      <c r="BL247" s="14" t="s">
        <v>128</v>
      </c>
      <c r="BM247" s="197" t="s">
        <v>421</v>
      </c>
    </row>
    <row r="248" s="2" customFormat="1">
      <c r="A248" s="35"/>
      <c r="B248" s="36"/>
      <c r="C248" s="37"/>
      <c r="D248" s="199" t="s">
        <v>131</v>
      </c>
      <c r="E248" s="37"/>
      <c r="F248" s="200" t="s">
        <v>422</v>
      </c>
      <c r="G248" s="37"/>
      <c r="H248" s="37"/>
      <c r="I248" s="134"/>
      <c r="J248" s="37"/>
      <c r="K248" s="37"/>
      <c r="L248" s="41"/>
      <c r="M248" s="201"/>
      <c r="N248" s="202"/>
      <c r="O248" s="81"/>
      <c r="P248" s="81"/>
      <c r="Q248" s="81"/>
      <c r="R248" s="81"/>
      <c r="S248" s="81"/>
      <c r="T248" s="82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131</v>
      </c>
      <c r="AU248" s="14" t="s">
        <v>74</v>
      </c>
    </row>
    <row r="249" s="10" customFormat="1">
      <c r="A249" s="10"/>
      <c r="B249" s="204"/>
      <c r="C249" s="205"/>
      <c r="D249" s="199" t="s">
        <v>251</v>
      </c>
      <c r="E249" s="206" t="s">
        <v>19</v>
      </c>
      <c r="F249" s="207" t="s">
        <v>97</v>
      </c>
      <c r="G249" s="205"/>
      <c r="H249" s="208">
        <v>216.38200000000001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T249" s="214" t="s">
        <v>251</v>
      </c>
      <c r="AU249" s="214" t="s">
        <v>74</v>
      </c>
      <c r="AV249" s="10" t="s">
        <v>84</v>
      </c>
      <c r="AW249" s="10" t="s">
        <v>35</v>
      </c>
      <c r="AX249" s="10" t="s">
        <v>82</v>
      </c>
      <c r="AY249" s="214" t="s">
        <v>129</v>
      </c>
    </row>
    <row r="250" s="2" customFormat="1" ht="21.75" customHeight="1">
      <c r="A250" s="35"/>
      <c r="B250" s="36"/>
      <c r="C250" s="186" t="s">
        <v>423</v>
      </c>
      <c r="D250" s="186" t="s">
        <v>123</v>
      </c>
      <c r="E250" s="187" t="s">
        <v>424</v>
      </c>
      <c r="F250" s="188" t="s">
        <v>425</v>
      </c>
      <c r="G250" s="189" t="s">
        <v>248</v>
      </c>
      <c r="H250" s="190">
        <v>607.34699999999998</v>
      </c>
      <c r="I250" s="191"/>
      <c r="J250" s="192">
        <f>ROUND(I250*H250,2)</f>
        <v>0</v>
      </c>
      <c r="K250" s="188" t="s">
        <v>127</v>
      </c>
      <c r="L250" s="41"/>
      <c r="M250" s="193" t="s">
        <v>19</v>
      </c>
      <c r="N250" s="194" t="s">
        <v>45</v>
      </c>
      <c r="O250" s="81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97" t="s">
        <v>128</v>
      </c>
      <c r="AT250" s="197" t="s">
        <v>123</v>
      </c>
      <c r="AU250" s="197" t="s">
        <v>74</v>
      </c>
      <c r="AY250" s="14" t="s">
        <v>129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14" t="s">
        <v>82</v>
      </c>
      <c r="BK250" s="198">
        <f>ROUND(I250*H250,2)</f>
        <v>0</v>
      </c>
      <c r="BL250" s="14" t="s">
        <v>128</v>
      </c>
      <c r="BM250" s="197" t="s">
        <v>426</v>
      </c>
    </row>
    <row r="251" s="2" customFormat="1">
      <c r="A251" s="35"/>
      <c r="B251" s="36"/>
      <c r="C251" s="37"/>
      <c r="D251" s="199" t="s">
        <v>131</v>
      </c>
      <c r="E251" s="37"/>
      <c r="F251" s="200" t="s">
        <v>427</v>
      </c>
      <c r="G251" s="37"/>
      <c r="H251" s="37"/>
      <c r="I251" s="134"/>
      <c r="J251" s="37"/>
      <c r="K251" s="37"/>
      <c r="L251" s="41"/>
      <c r="M251" s="201"/>
      <c r="N251" s="202"/>
      <c r="O251" s="81"/>
      <c r="P251" s="81"/>
      <c r="Q251" s="81"/>
      <c r="R251" s="81"/>
      <c r="S251" s="81"/>
      <c r="T251" s="82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131</v>
      </c>
      <c r="AU251" s="14" t="s">
        <v>74</v>
      </c>
    </row>
    <row r="252" s="10" customFormat="1">
      <c r="A252" s="10"/>
      <c r="B252" s="204"/>
      <c r="C252" s="205"/>
      <c r="D252" s="199" t="s">
        <v>251</v>
      </c>
      <c r="E252" s="206" t="s">
        <v>19</v>
      </c>
      <c r="F252" s="207" t="s">
        <v>100</v>
      </c>
      <c r="G252" s="205"/>
      <c r="H252" s="208">
        <v>607.34699999999998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T252" s="214" t="s">
        <v>251</v>
      </c>
      <c r="AU252" s="214" t="s">
        <v>74</v>
      </c>
      <c r="AV252" s="10" t="s">
        <v>84</v>
      </c>
      <c r="AW252" s="10" t="s">
        <v>35</v>
      </c>
      <c r="AX252" s="10" t="s">
        <v>82</v>
      </c>
      <c r="AY252" s="214" t="s">
        <v>129</v>
      </c>
    </row>
    <row r="253" s="2" customFormat="1" ht="21.75" customHeight="1">
      <c r="A253" s="35"/>
      <c r="B253" s="36"/>
      <c r="C253" s="186" t="s">
        <v>428</v>
      </c>
      <c r="D253" s="186" t="s">
        <v>123</v>
      </c>
      <c r="E253" s="187" t="s">
        <v>429</v>
      </c>
      <c r="F253" s="188" t="s">
        <v>430</v>
      </c>
      <c r="G253" s="189" t="s">
        <v>126</v>
      </c>
      <c r="H253" s="190">
        <v>1619.0999999999999</v>
      </c>
      <c r="I253" s="191"/>
      <c r="J253" s="192">
        <f>ROUND(I253*H253,2)</f>
        <v>0</v>
      </c>
      <c r="K253" s="188" t="s">
        <v>127</v>
      </c>
      <c r="L253" s="41"/>
      <c r="M253" s="193" t="s">
        <v>19</v>
      </c>
      <c r="N253" s="194" t="s">
        <v>45</v>
      </c>
      <c r="O253" s="81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97" t="s">
        <v>128</v>
      </c>
      <c r="AT253" s="197" t="s">
        <v>123</v>
      </c>
      <c r="AU253" s="197" t="s">
        <v>74</v>
      </c>
      <c r="AY253" s="14" t="s">
        <v>129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14" t="s">
        <v>82</v>
      </c>
      <c r="BK253" s="198">
        <f>ROUND(I253*H253,2)</f>
        <v>0</v>
      </c>
      <c r="BL253" s="14" t="s">
        <v>128</v>
      </c>
      <c r="BM253" s="197" t="s">
        <v>431</v>
      </c>
    </row>
    <row r="254" s="2" customFormat="1">
      <c r="A254" s="35"/>
      <c r="B254" s="36"/>
      <c r="C254" s="37"/>
      <c r="D254" s="199" t="s">
        <v>131</v>
      </c>
      <c r="E254" s="37"/>
      <c r="F254" s="200" t="s">
        <v>432</v>
      </c>
      <c r="G254" s="37"/>
      <c r="H254" s="37"/>
      <c r="I254" s="134"/>
      <c r="J254" s="37"/>
      <c r="K254" s="37"/>
      <c r="L254" s="41"/>
      <c r="M254" s="201"/>
      <c r="N254" s="202"/>
      <c r="O254" s="81"/>
      <c r="P254" s="81"/>
      <c r="Q254" s="81"/>
      <c r="R254" s="81"/>
      <c r="S254" s="81"/>
      <c r="T254" s="82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131</v>
      </c>
      <c r="AU254" s="14" t="s">
        <v>74</v>
      </c>
    </row>
    <row r="255" s="2" customFormat="1">
      <c r="A255" s="35"/>
      <c r="B255" s="36"/>
      <c r="C255" s="37"/>
      <c r="D255" s="199" t="s">
        <v>133</v>
      </c>
      <c r="E255" s="37"/>
      <c r="F255" s="203" t="s">
        <v>433</v>
      </c>
      <c r="G255" s="37"/>
      <c r="H255" s="37"/>
      <c r="I255" s="134"/>
      <c r="J255" s="37"/>
      <c r="K255" s="37"/>
      <c r="L255" s="41"/>
      <c r="M255" s="201"/>
      <c r="N255" s="202"/>
      <c r="O255" s="81"/>
      <c r="P255" s="81"/>
      <c r="Q255" s="81"/>
      <c r="R255" s="81"/>
      <c r="S255" s="81"/>
      <c r="T255" s="82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133</v>
      </c>
      <c r="AU255" s="14" t="s">
        <v>74</v>
      </c>
    </row>
    <row r="256" s="2" customFormat="1" ht="21.75" customHeight="1">
      <c r="A256" s="35"/>
      <c r="B256" s="36"/>
      <c r="C256" s="186" t="s">
        <v>434</v>
      </c>
      <c r="D256" s="186" t="s">
        <v>123</v>
      </c>
      <c r="E256" s="187" t="s">
        <v>435</v>
      </c>
      <c r="F256" s="188" t="s">
        <v>436</v>
      </c>
      <c r="G256" s="189" t="s">
        <v>437</v>
      </c>
      <c r="H256" s="190">
        <v>20</v>
      </c>
      <c r="I256" s="191"/>
      <c r="J256" s="192">
        <f>ROUND(I256*H256,2)</f>
        <v>0</v>
      </c>
      <c r="K256" s="188" t="s">
        <v>127</v>
      </c>
      <c r="L256" s="41"/>
      <c r="M256" s="193" t="s">
        <v>19</v>
      </c>
      <c r="N256" s="194" t="s">
        <v>45</v>
      </c>
      <c r="O256" s="81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97" t="s">
        <v>128</v>
      </c>
      <c r="AT256" s="197" t="s">
        <v>123</v>
      </c>
      <c r="AU256" s="197" t="s">
        <v>74</v>
      </c>
      <c r="AY256" s="14" t="s">
        <v>129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4" t="s">
        <v>82</v>
      </c>
      <c r="BK256" s="198">
        <f>ROUND(I256*H256,2)</f>
        <v>0</v>
      </c>
      <c r="BL256" s="14" t="s">
        <v>128</v>
      </c>
      <c r="BM256" s="197" t="s">
        <v>438</v>
      </c>
    </row>
    <row r="257" s="2" customFormat="1">
      <c r="A257" s="35"/>
      <c r="B257" s="36"/>
      <c r="C257" s="37"/>
      <c r="D257" s="199" t="s">
        <v>131</v>
      </c>
      <c r="E257" s="37"/>
      <c r="F257" s="200" t="s">
        <v>439</v>
      </c>
      <c r="G257" s="37"/>
      <c r="H257" s="37"/>
      <c r="I257" s="134"/>
      <c r="J257" s="37"/>
      <c r="K257" s="37"/>
      <c r="L257" s="41"/>
      <c r="M257" s="201"/>
      <c r="N257" s="202"/>
      <c r="O257" s="81"/>
      <c r="P257" s="81"/>
      <c r="Q257" s="81"/>
      <c r="R257" s="81"/>
      <c r="S257" s="81"/>
      <c r="T257" s="82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131</v>
      </c>
      <c r="AU257" s="14" t="s">
        <v>74</v>
      </c>
    </row>
    <row r="258" s="2" customFormat="1">
      <c r="A258" s="35"/>
      <c r="B258" s="36"/>
      <c r="C258" s="37"/>
      <c r="D258" s="199" t="s">
        <v>133</v>
      </c>
      <c r="E258" s="37"/>
      <c r="F258" s="203" t="s">
        <v>440</v>
      </c>
      <c r="G258" s="37"/>
      <c r="H258" s="37"/>
      <c r="I258" s="134"/>
      <c r="J258" s="37"/>
      <c r="K258" s="37"/>
      <c r="L258" s="41"/>
      <c r="M258" s="201"/>
      <c r="N258" s="202"/>
      <c r="O258" s="81"/>
      <c r="P258" s="81"/>
      <c r="Q258" s="81"/>
      <c r="R258" s="81"/>
      <c r="S258" s="81"/>
      <c r="T258" s="82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133</v>
      </c>
      <c r="AU258" s="14" t="s">
        <v>74</v>
      </c>
    </row>
    <row r="259" s="2" customFormat="1" ht="21.75" customHeight="1">
      <c r="A259" s="35"/>
      <c r="B259" s="36"/>
      <c r="C259" s="186" t="s">
        <v>441</v>
      </c>
      <c r="D259" s="186" t="s">
        <v>123</v>
      </c>
      <c r="E259" s="187" t="s">
        <v>442</v>
      </c>
      <c r="F259" s="188" t="s">
        <v>443</v>
      </c>
      <c r="G259" s="189" t="s">
        <v>444</v>
      </c>
      <c r="H259" s="190">
        <v>134</v>
      </c>
      <c r="I259" s="191"/>
      <c r="J259" s="192">
        <f>ROUND(I259*H259,2)</f>
        <v>0</v>
      </c>
      <c r="K259" s="188" t="s">
        <v>127</v>
      </c>
      <c r="L259" s="41"/>
      <c r="M259" s="193" t="s">
        <v>19</v>
      </c>
      <c r="N259" s="194" t="s">
        <v>45</v>
      </c>
      <c r="O259" s="81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97" t="s">
        <v>128</v>
      </c>
      <c r="AT259" s="197" t="s">
        <v>123</v>
      </c>
      <c r="AU259" s="197" t="s">
        <v>74</v>
      </c>
      <c r="AY259" s="14" t="s">
        <v>129</v>
      </c>
      <c r="BE259" s="198">
        <f>IF(N259="základní",J259,0)</f>
        <v>0</v>
      </c>
      <c r="BF259" s="198">
        <f>IF(N259="snížená",J259,0)</f>
        <v>0</v>
      </c>
      <c r="BG259" s="198">
        <f>IF(N259="zákl. přenesená",J259,0)</f>
        <v>0</v>
      </c>
      <c r="BH259" s="198">
        <f>IF(N259="sníž. přenesená",J259,0)</f>
        <v>0</v>
      </c>
      <c r="BI259" s="198">
        <f>IF(N259="nulová",J259,0)</f>
        <v>0</v>
      </c>
      <c r="BJ259" s="14" t="s">
        <v>82</v>
      </c>
      <c r="BK259" s="198">
        <f>ROUND(I259*H259,2)</f>
        <v>0</v>
      </c>
      <c r="BL259" s="14" t="s">
        <v>128</v>
      </c>
      <c r="BM259" s="197" t="s">
        <v>445</v>
      </c>
    </row>
    <row r="260" s="2" customFormat="1">
      <c r="A260" s="35"/>
      <c r="B260" s="36"/>
      <c r="C260" s="37"/>
      <c r="D260" s="199" t="s">
        <v>131</v>
      </c>
      <c r="E260" s="37"/>
      <c r="F260" s="200" t="s">
        <v>446</v>
      </c>
      <c r="G260" s="37"/>
      <c r="H260" s="37"/>
      <c r="I260" s="134"/>
      <c r="J260" s="37"/>
      <c r="K260" s="37"/>
      <c r="L260" s="41"/>
      <c r="M260" s="201"/>
      <c r="N260" s="202"/>
      <c r="O260" s="81"/>
      <c r="P260" s="81"/>
      <c r="Q260" s="81"/>
      <c r="R260" s="81"/>
      <c r="S260" s="81"/>
      <c r="T260" s="82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131</v>
      </c>
      <c r="AU260" s="14" t="s">
        <v>74</v>
      </c>
    </row>
    <row r="261" s="2" customFormat="1">
      <c r="A261" s="35"/>
      <c r="B261" s="36"/>
      <c r="C261" s="37"/>
      <c r="D261" s="199" t="s">
        <v>133</v>
      </c>
      <c r="E261" s="37"/>
      <c r="F261" s="203" t="s">
        <v>447</v>
      </c>
      <c r="G261" s="37"/>
      <c r="H261" s="37"/>
      <c r="I261" s="134"/>
      <c r="J261" s="37"/>
      <c r="K261" s="37"/>
      <c r="L261" s="41"/>
      <c r="M261" s="201"/>
      <c r="N261" s="202"/>
      <c r="O261" s="81"/>
      <c r="P261" s="81"/>
      <c r="Q261" s="81"/>
      <c r="R261" s="81"/>
      <c r="S261" s="81"/>
      <c r="T261" s="82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133</v>
      </c>
      <c r="AU261" s="14" t="s">
        <v>74</v>
      </c>
    </row>
    <row r="262" s="2" customFormat="1" ht="33" customHeight="1">
      <c r="A262" s="35"/>
      <c r="B262" s="36"/>
      <c r="C262" s="186" t="s">
        <v>448</v>
      </c>
      <c r="D262" s="186" t="s">
        <v>123</v>
      </c>
      <c r="E262" s="187" t="s">
        <v>449</v>
      </c>
      <c r="F262" s="188" t="s">
        <v>450</v>
      </c>
      <c r="G262" s="189" t="s">
        <v>126</v>
      </c>
      <c r="H262" s="190">
        <v>1452</v>
      </c>
      <c r="I262" s="191"/>
      <c r="J262" s="192">
        <f>ROUND(I262*H262,2)</f>
        <v>0</v>
      </c>
      <c r="K262" s="188" t="s">
        <v>127</v>
      </c>
      <c r="L262" s="41"/>
      <c r="M262" s="193" t="s">
        <v>19</v>
      </c>
      <c r="N262" s="194" t="s">
        <v>45</v>
      </c>
      <c r="O262" s="81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97" t="s">
        <v>128</v>
      </c>
      <c r="AT262" s="197" t="s">
        <v>123</v>
      </c>
      <c r="AU262" s="197" t="s">
        <v>74</v>
      </c>
      <c r="AY262" s="14" t="s">
        <v>129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14" t="s">
        <v>82</v>
      </c>
      <c r="BK262" s="198">
        <f>ROUND(I262*H262,2)</f>
        <v>0</v>
      </c>
      <c r="BL262" s="14" t="s">
        <v>128</v>
      </c>
      <c r="BM262" s="197" t="s">
        <v>451</v>
      </c>
    </row>
    <row r="263" s="2" customFormat="1">
      <c r="A263" s="35"/>
      <c r="B263" s="36"/>
      <c r="C263" s="37"/>
      <c r="D263" s="199" t="s">
        <v>131</v>
      </c>
      <c r="E263" s="37"/>
      <c r="F263" s="200" t="s">
        <v>452</v>
      </c>
      <c r="G263" s="37"/>
      <c r="H263" s="37"/>
      <c r="I263" s="134"/>
      <c r="J263" s="37"/>
      <c r="K263" s="37"/>
      <c r="L263" s="41"/>
      <c r="M263" s="201"/>
      <c r="N263" s="202"/>
      <c r="O263" s="81"/>
      <c r="P263" s="81"/>
      <c r="Q263" s="81"/>
      <c r="R263" s="81"/>
      <c r="S263" s="81"/>
      <c r="T263" s="82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131</v>
      </c>
      <c r="AU263" s="14" t="s">
        <v>74</v>
      </c>
    </row>
    <row r="264" s="2" customFormat="1" ht="21.75" customHeight="1">
      <c r="A264" s="35"/>
      <c r="B264" s="36"/>
      <c r="C264" s="186" t="s">
        <v>453</v>
      </c>
      <c r="D264" s="186" t="s">
        <v>123</v>
      </c>
      <c r="E264" s="187" t="s">
        <v>454</v>
      </c>
      <c r="F264" s="188" t="s">
        <v>455</v>
      </c>
      <c r="G264" s="189" t="s">
        <v>126</v>
      </c>
      <c r="H264" s="190">
        <v>336.93799999999999</v>
      </c>
      <c r="I264" s="191"/>
      <c r="J264" s="192">
        <f>ROUND(I264*H264,2)</f>
        <v>0</v>
      </c>
      <c r="K264" s="188" t="s">
        <v>127</v>
      </c>
      <c r="L264" s="41"/>
      <c r="M264" s="193" t="s">
        <v>19</v>
      </c>
      <c r="N264" s="194" t="s">
        <v>45</v>
      </c>
      <c r="O264" s="81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97" t="s">
        <v>128</v>
      </c>
      <c r="AT264" s="197" t="s">
        <v>123</v>
      </c>
      <c r="AU264" s="197" t="s">
        <v>74</v>
      </c>
      <c r="AY264" s="14" t="s">
        <v>129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4" t="s">
        <v>82</v>
      </c>
      <c r="BK264" s="198">
        <f>ROUND(I264*H264,2)</f>
        <v>0</v>
      </c>
      <c r="BL264" s="14" t="s">
        <v>128</v>
      </c>
      <c r="BM264" s="197" t="s">
        <v>456</v>
      </c>
    </row>
    <row r="265" s="2" customFormat="1">
      <c r="A265" s="35"/>
      <c r="B265" s="36"/>
      <c r="C265" s="37"/>
      <c r="D265" s="199" t="s">
        <v>131</v>
      </c>
      <c r="E265" s="37"/>
      <c r="F265" s="200" t="s">
        <v>457</v>
      </c>
      <c r="G265" s="37"/>
      <c r="H265" s="37"/>
      <c r="I265" s="134"/>
      <c r="J265" s="37"/>
      <c r="K265" s="37"/>
      <c r="L265" s="41"/>
      <c r="M265" s="201"/>
      <c r="N265" s="202"/>
      <c r="O265" s="81"/>
      <c r="P265" s="81"/>
      <c r="Q265" s="81"/>
      <c r="R265" s="81"/>
      <c r="S265" s="81"/>
      <c r="T265" s="82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131</v>
      </c>
      <c r="AU265" s="14" t="s">
        <v>74</v>
      </c>
    </row>
    <row r="266" s="2" customFormat="1" ht="21.75" customHeight="1">
      <c r="A266" s="35"/>
      <c r="B266" s="36"/>
      <c r="C266" s="186" t="s">
        <v>458</v>
      </c>
      <c r="D266" s="186" t="s">
        <v>123</v>
      </c>
      <c r="E266" s="187" t="s">
        <v>459</v>
      </c>
      <c r="F266" s="188" t="s">
        <v>460</v>
      </c>
      <c r="G266" s="189" t="s">
        <v>126</v>
      </c>
      <c r="H266" s="190">
        <v>336.93799999999999</v>
      </c>
      <c r="I266" s="191"/>
      <c r="J266" s="192">
        <f>ROUND(I266*H266,2)</f>
        <v>0</v>
      </c>
      <c r="K266" s="188" t="s">
        <v>127</v>
      </c>
      <c r="L266" s="41"/>
      <c r="M266" s="193" t="s">
        <v>19</v>
      </c>
      <c r="N266" s="194" t="s">
        <v>45</v>
      </c>
      <c r="O266" s="81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97" t="s">
        <v>128</v>
      </c>
      <c r="AT266" s="197" t="s">
        <v>123</v>
      </c>
      <c r="AU266" s="197" t="s">
        <v>74</v>
      </c>
      <c r="AY266" s="14" t="s">
        <v>129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14" t="s">
        <v>82</v>
      </c>
      <c r="BK266" s="198">
        <f>ROUND(I266*H266,2)</f>
        <v>0</v>
      </c>
      <c r="BL266" s="14" t="s">
        <v>128</v>
      </c>
      <c r="BM266" s="197" t="s">
        <v>461</v>
      </c>
    </row>
    <row r="267" s="2" customFormat="1">
      <c r="A267" s="35"/>
      <c r="B267" s="36"/>
      <c r="C267" s="37"/>
      <c r="D267" s="199" t="s">
        <v>131</v>
      </c>
      <c r="E267" s="37"/>
      <c r="F267" s="200" t="s">
        <v>462</v>
      </c>
      <c r="G267" s="37"/>
      <c r="H267" s="37"/>
      <c r="I267" s="134"/>
      <c r="J267" s="37"/>
      <c r="K267" s="37"/>
      <c r="L267" s="41"/>
      <c r="M267" s="201"/>
      <c r="N267" s="202"/>
      <c r="O267" s="81"/>
      <c r="P267" s="81"/>
      <c r="Q267" s="81"/>
      <c r="R267" s="81"/>
      <c r="S267" s="81"/>
      <c r="T267" s="82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131</v>
      </c>
      <c r="AU267" s="14" t="s">
        <v>74</v>
      </c>
    </row>
    <row r="268" s="2" customFormat="1" ht="21.75" customHeight="1">
      <c r="A268" s="35"/>
      <c r="B268" s="36"/>
      <c r="C268" s="186" t="s">
        <v>463</v>
      </c>
      <c r="D268" s="186" t="s">
        <v>123</v>
      </c>
      <c r="E268" s="187" t="s">
        <v>464</v>
      </c>
      <c r="F268" s="188" t="s">
        <v>465</v>
      </c>
      <c r="G268" s="189" t="s">
        <v>466</v>
      </c>
      <c r="H268" s="190">
        <v>1320</v>
      </c>
      <c r="I268" s="191"/>
      <c r="J268" s="192">
        <f>ROUND(I268*H268,2)</f>
        <v>0</v>
      </c>
      <c r="K268" s="188" t="s">
        <v>127</v>
      </c>
      <c r="L268" s="41"/>
      <c r="M268" s="193" t="s">
        <v>19</v>
      </c>
      <c r="N268" s="194" t="s">
        <v>45</v>
      </c>
      <c r="O268" s="81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97" t="s">
        <v>128</v>
      </c>
      <c r="AT268" s="197" t="s">
        <v>123</v>
      </c>
      <c r="AU268" s="197" t="s">
        <v>74</v>
      </c>
      <c r="AY268" s="14" t="s">
        <v>129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14" t="s">
        <v>82</v>
      </c>
      <c r="BK268" s="198">
        <f>ROUND(I268*H268,2)</f>
        <v>0</v>
      </c>
      <c r="BL268" s="14" t="s">
        <v>128</v>
      </c>
      <c r="BM268" s="197" t="s">
        <v>467</v>
      </c>
    </row>
    <row r="269" s="2" customFormat="1">
      <c r="A269" s="35"/>
      <c r="B269" s="36"/>
      <c r="C269" s="37"/>
      <c r="D269" s="199" t="s">
        <v>131</v>
      </c>
      <c r="E269" s="37"/>
      <c r="F269" s="200" t="s">
        <v>468</v>
      </c>
      <c r="G269" s="37"/>
      <c r="H269" s="37"/>
      <c r="I269" s="134"/>
      <c r="J269" s="37"/>
      <c r="K269" s="37"/>
      <c r="L269" s="41"/>
      <c r="M269" s="201"/>
      <c r="N269" s="202"/>
      <c r="O269" s="81"/>
      <c r="P269" s="81"/>
      <c r="Q269" s="81"/>
      <c r="R269" s="81"/>
      <c r="S269" s="81"/>
      <c r="T269" s="82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131</v>
      </c>
      <c r="AU269" s="14" t="s">
        <v>74</v>
      </c>
    </row>
    <row r="270" s="10" customFormat="1">
      <c r="A270" s="10"/>
      <c r="B270" s="204"/>
      <c r="C270" s="205"/>
      <c r="D270" s="199" t="s">
        <v>251</v>
      </c>
      <c r="E270" s="206" t="s">
        <v>19</v>
      </c>
      <c r="F270" s="207" t="s">
        <v>469</v>
      </c>
      <c r="G270" s="205"/>
      <c r="H270" s="208">
        <v>267.30000000000001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T270" s="214" t="s">
        <v>251</v>
      </c>
      <c r="AU270" s="214" t="s">
        <v>74</v>
      </c>
      <c r="AV270" s="10" t="s">
        <v>84</v>
      </c>
      <c r="AW270" s="10" t="s">
        <v>35</v>
      </c>
      <c r="AX270" s="10" t="s">
        <v>74</v>
      </c>
      <c r="AY270" s="214" t="s">
        <v>129</v>
      </c>
    </row>
    <row r="271" s="10" customFormat="1">
      <c r="A271" s="10"/>
      <c r="B271" s="204"/>
      <c r="C271" s="205"/>
      <c r="D271" s="199" t="s">
        <v>251</v>
      </c>
      <c r="E271" s="206" t="s">
        <v>19</v>
      </c>
      <c r="F271" s="207" t="s">
        <v>470</v>
      </c>
      <c r="G271" s="205"/>
      <c r="H271" s="208">
        <v>367.39999999999998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T271" s="214" t="s">
        <v>251</v>
      </c>
      <c r="AU271" s="214" t="s">
        <v>74</v>
      </c>
      <c r="AV271" s="10" t="s">
        <v>84</v>
      </c>
      <c r="AW271" s="10" t="s">
        <v>35</v>
      </c>
      <c r="AX271" s="10" t="s">
        <v>74</v>
      </c>
      <c r="AY271" s="214" t="s">
        <v>129</v>
      </c>
    </row>
    <row r="272" s="10" customFormat="1">
      <c r="A272" s="10"/>
      <c r="B272" s="204"/>
      <c r="C272" s="205"/>
      <c r="D272" s="199" t="s">
        <v>251</v>
      </c>
      <c r="E272" s="206" t="s">
        <v>19</v>
      </c>
      <c r="F272" s="207" t="s">
        <v>471</v>
      </c>
      <c r="G272" s="205"/>
      <c r="H272" s="208">
        <v>202.40000000000001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T272" s="214" t="s">
        <v>251</v>
      </c>
      <c r="AU272" s="214" t="s">
        <v>74</v>
      </c>
      <c r="AV272" s="10" t="s">
        <v>84</v>
      </c>
      <c r="AW272" s="10" t="s">
        <v>35</v>
      </c>
      <c r="AX272" s="10" t="s">
        <v>74</v>
      </c>
      <c r="AY272" s="214" t="s">
        <v>129</v>
      </c>
    </row>
    <row r="273" s="10" customFormat="1">
      <c r="A273" s="10"/>
      <c r="B273" s="204"/>
      <c r="C273" s="205"/>
      <c r="D273" s="199" t="s">
        <v>251</v>
      </c>
      <c r="E273" s="206" t="s">
        <v>19</v>
      </c>
      <c r="F273" s="207" t="s">
        <v>472</v>
      </c>
      <c r="G273" s="205"/>
      <c r="H273" s="208">
        <v>249.69999999999999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T273" s="214" t="s">
        <v>251</v>
      </c>
      <c r="AU273" s="214" t="s">
        <v>74</v>
      </c>
      <c r="AV273" s="10" t="s">
        <v>84</v>
      </c>
      <c r="AW273" s="10" t="s">
        <v>35</v>
      </c>
      <c r="AX273" s="10" t="s">
        <v>74</v>
      </c>
      <c r="AY273" s="214" t="s">
        <v>129</v>
      </c>
    </row>
    <row r="274" s="10" customFormat="1">
      <c r="A274" s="10"/>
      <c r="B274" s="204"/>
      <c r="C274" s="205"/>
      <c r="D274" s="199" t="s">
        <v>251</v>
      </c>
      <c r="E274" s="206" t="s">
        <v>19</v>
      </c>
      <c r="F274" s="207" t="s">
        <v>473</v>
      </c>
      <c r="G274" s="205"/>
      <c r="H274" s="208">
        <v>105.59999999999999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T274" s="214" t="s">
        <v>251</v>
      </c>
      <c r="AU274" s="214" t="s">
        <v>74</v>
      </c>
      <c r="AV274" s="10" t="s">
        <v>84</v>
      </c>
      <c r="AW274" s="10" t="s">
        <v>35</v>
      </c>
      <c r="AX274" s="10" t="s">
        <v>74</v>
      </c>
      <c r="AY274" s="214" t="s">
        <v>129</v>
      </c>
    </row>
    <row r="275" s="10" customFormat="1">
      <c r="A275" s="10"/>
      <c r="B275" s="204"/>
      <c r="C275" s="205"/>
      <c r="D275" s="199" t="s">
        <v>251</v>
      </c>
      <c r="E275" s="206" t="s">
        <v>19</v>
      </c>
      <c r="F275" s="207" t="s">
        <v>474</v>
      </c>
      <c r="G275" s="205"/>
      <c r="H275" s="208">
        <v>127.59999999999999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T275" s="214" t="s">
        <v>251</v>
      </c>
      <c r="AU275" s="214" t="s">
        <v>74</v>
      </c>
      <c r="AV275" s="10" t="s">
        <v>84</v>
      </c>
      <c r="AW275" s="10" t="s">
        <v>35</v>
      </c>
      <c r="AX275" s="10" t="s">
        <v>74</v>
      </c>
      <c r="AY275" s="214" t="s">
        <v>129</v>
      </c>
    </row>
    <row r="276" s="12" customFormat="1">
      <c r="A276" s="12"/>
      <c r="B276" s="226"/>
      <c r="C276" s="227"/>
      <c r="D276" s="199" t="s">
        <v>251</v>
      </c>
      <c r="E276" s="228" t="s">
        <v>19</v>
      </c>
      <c r="F276" s="229" t="s">
        <v>277</v>
      </c>
      <c r="G276" s="227"/>
      <c r="H276" s="230">
        <v>1319.9999999999998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6" t="s">
        <v>251</v>
      </c>
      <c r="AU276" s="236" t="s">
        <v>74</v>
      </c>
      <c r="AV276" s="12" t="s">
        <v>128</v>
      </c>
      <c r="AW276" s="12" t="s">
        <v>35</v>
      </c>
      <c r="AX276" s="12" t="s">
        <v>82</v>
      </c>
      <c r="AY276" s="236" t="s">
        <v>129</v>
      </c>
    </row>
    <row r="277" s="2" customFormat="1" ht="21.75" customHeight="1">
      <c r="A277" s="35"/>
      <c r="B277" s="36"/>
      <c r="C277" s="186" t="s">
        <v>475</v>
      </c>
      <c r="D277" s="186" t="s">
        <v>123</v>
      </c>
      <c r="E277" s="187" t="s">
        <v>476</v>
      </c>
      <c r="F277" s="188" t="s">
        <v>477</v>
      </c>
      <c r="G277" s="189" t="s">
        <v>248</v>
      </c>
      <c r="H277" s="190">
        <v>66</v>
      </c>
      <c r="I277" s="191"/>
      <c r="J277" s="192">
        <f>ROUND(I277*H277,2)</f>
        <v>0</v>
      </c>
      <c r="K277" s="188" t="s">
        <v>127</v>
      </c>
      <c r="L277" s="41"/>
      <c r="M277" s="193" t="s">
        <v>19</v>
      </c>
      <c r="N277" s="194" t="s">
        <v>45</v>
      </c>
      <c r="O277" s="81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97" t="s">
        <v>128</v>
      </c>
      <c r="AT277" s="197" t="s">
        <v>123</v>
      </c>
      <c r="AU277" s="197" t="s">
        <v>74</v>
      </c>
      <c r="AY277" s="14" t="s">
        <v>129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4" t="s">
        <v>82</v>
      </c>
      <c r="BK277" s="198">
        <f>ROUND(I277*H277,2)</f>
        <v>0</v>
      </c>
      <c r="BL277" s="14" t="s">
        <v>128</v>
      </c>
      <c r="BM277" s="197" t="s">
        <v>478</v>
      </c>
    </row>
    <row r="278" s="2" customFormat="1">
      <c r="A278" s="35"/>
      <c r="B278" s="36"/>
      <c r="C278" s="37"/>
      <c r="D278" s="199" t="s">
        <v>131</v>
      </c>
      <c r="E278" s="37"/>
      <c r="F278" s="200" t="s">
        <v>479</v>
      </c>
      <c r="G278" s="37"/>
      <c r="H278" s="37"/>
      <c r="I278" s="134"/>
      <c r="J278" s="37"/>
      <c r="K278" s="37"/>
      <c r="L278" s="41"/>
      <c r="M278" s="201"/>
      <c r="N278" s="202"/>
      <c r="O278" s="81"/>
      <c r="P278" s="81"/>
      <c r="Q278" s="81"/>
      <c r="R278" s="81"/>
      <c r="S278" s="81"/>
      <c r="T278" s="82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131</v>
      </c>
      <c r="AU278" s="14" t="s">
        <v>74</v>
      </c>
    </row>
    <row r="279" s="10" customFormat="1">
      <c r="A279" s="10"/>
      <c r="B279" s="204"/>
      <c r="C279" s="205"/>
      <c r="D279" s="199" t="s">
        <v>251</v>
      </c>
      <c r="E279" s="206" t="s">
        <v>19</v>
      </c>
      <c r="F279" s="207" t="s">
        <v>480</v>
      </c>
      <c r="G279" s="205"/>
      <c r="H279" s="208">
        <v>13.365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T279" s="214" t="s">
        <v>251</v>
      </c>
      <c r="AU279" s="214" t="s">
        <v>74</v>
      </c>
      <c r="AV279" s="10" t="s">
        <v>84</v>
      </c>
      <c r="AW279" s="10" t="s">
        <v>35</v>
      </c>
      <c r="AX279" s="10" t="s">
        <v>74</v>
      </c>
      <c r="AY279" s="214" t="s">
        <v>129</v>
      </c>
    </row>
    <row r="280" s="10" customFormat="1">
      <c r="A280" s="10"/>
      <c r="B280" s="204"/>
      <c r="C280" s="205"/>
      <c r="D280" s="199" t="s">
        <v>251</v>
      </c>
      <c r="E280" s="206" t="s">
        <v>19</v>
      </c>
      <c r="F280" s="207" t="s">
        <v>481</v>
      </c>
      <c r="G280" s="205"/>
      <c r="H280" s="208">
        <v>18.370000000000001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T280" s="214" t="s">
        <v>251</v>
      </c>
      <c r="AU280" s="214" t="s">
        <v>74</v>
      </c>
      <c r="AV280" s="10" t="s">
        <v>84</v>
      </c>
      <c r="AW280" s="10" t="s">
        <v>35</v>
      </c>
      <c r="AX280" s="10" t="s">
        <v>74</v>
      </c>
      <c r="AY280" s="214" t="s">
        <v>129</v>
      </c>
    </row>
    <row r="281" s="10" customFormat="1">
      <c r="A281" s="10"/>
      <c r="B281" s="204"/>
      <c r="C281" s="205"/>
      <c r="D281" s="199" t="s">
        <v>251</v>
      </c>
      <c r="E281" s="206" t="s">
        <v>19</v>
      </c>
      <c r="F281" s="207" t="s">
        <v>482</v>
      </c>
      <c r="G281" s="205"/>
      <c r="H281" s="208">
        <v>10.119999999999999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T281" s="214" t="s">
        <v>251</v>
      </c>
      <c r="AU281" s="214" t="s">
        <v>74</v>
      </c>
      <c r="AV281" s="10" t="s">
        <v>84</v>
      </c>
      <c r="AW281" s="10" t="s">
        <v>35</v>
      </c>
      <c r="AX281" s="10" t="s">
        <v>74</v>
      </c>
      <c r="AY281" s="214" t="s">
        <v>129</v>
      </c>
    </row>
    <row r="282" s="10" customFormat="1">
      <c r="A282" s="10"/>
      <c r="B282" s="204"/>
      <c r="C282" s="205"/>
      <c r="D282" s="199" t="s">
        <v>251</v>
      </c>
      <c r="E282" s="206" t="s">
        <v>19</v>
      </c>
      <c r="F282" s="207" t="s">
        <v>483</v>
      </c>
      <c r="G282" s="205"/>
      <c r="H282" s="208">
        <v>12.484999999999999</v>
      </c>
      <c r="I282" s="209"/>
      <c r="J282" s="205"/>
      <c r="K282" s="205"/>
      <c r="L282" s="210"/>
      <c r="M282" s="211"/>
      <c r="N282" s="212"/>
      <c r="O282" s="212"/>
      <c r="P282" s="212"/>
      <c r="Q282" s="212"/>
      <c r="R282" s="212"/>
      <c r="S282" s="212"/>
      <c r="T282" s="213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T282" s="214" t="s">
        <v>251</v>
      </c>
      <c r="AU282" s="214" t="s">
        <v>74</v>
      </c>
      <c r="AV282" s="10" t="s">
        <v>84</v>
      </c>
      <c r="AW282" s="10" t="s">
        <v>35</v>
      </c>
      <c r="AX282" s="10" t="s">
        <v>74</v>
      </c>
      <c r="AY282" s="214" t="s">
        <v>129</v>
      </c>
    </row>
    <row r="283" s="10" customFormat="1">
      <c r="A283" s="10"/>
      <c r="B283" s="204"/>
      <c r="C283" s="205"/>
      <c r="D283" s="199" t="s">
        <v>251</v>
      </c>
      <c r="E283" s="206" t="s">
        <v>19</v>
      </c>
      <c r="F283" s="207" t="s">
        <v>484</v>
      </c>
      <c r="G283" s="205"/>
      <c r="H283" s="208">
        <v>5.2800000000000002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T283" s="214" t="s">
        <v>251</v>
      </c>
      <c r="AU283" s="214" t="s">
        <v>74</v>
      </c>
      <c r="AV283" s="10" t="s">
        <v>84</v>
      </c>
      <c r="AW283" s="10" t="s">
        <v>35</v>
      </c>
      <c r="AX283" s="10" t="s">
        <v>74</v>
      </c>
      <c r="AY283" s="214" t="s">
        <v>129</v>
      </c>
    </row>
    <row r="284" s="10" customFormat="1">
      <c r="A284" s="10"/>
      <c r="B284" s="204"/>
      <c r="C284" s="205"/>
      <c r="D284" s="199" t="s">
        <v>251</v>
      </c>
      <c r="E284" s="206" t="s">
        <v>19</v>
      </c>
      <c r="F284" s="207" t="s">
        <v>485</v>
      </c>
      <c r="G284" s="205"/>
      <c r="H284" s="208">
        <v>6.3799999999999999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T284" s="214" t="s">
        <v>251</v>
      </c>
      <c r="AU284" s="214" t="s">
        <v>74</v>
      </c>
      <c r="AV284" s="10" t="s">
        <v>84</v>
      </c>
      <c r="AW284" s="10" t="s">
        <v>35</v>
      </c>
      <c r="AX284" s="10" t="s">
        <v>74</v>
      </c>
      <c r="AY284" s="214" t="s">
        <v>129</v>
      </c>
    </row>
    <row r="285" s="12" customFormat="1">
      <c r="A285" s="12"/>
      <c r="B285" s="226"/>
      <c r="C285" s="227"/>
      <c r="D285" s="199" t="s">
        <v>251</v>
      </c>
      <c r="E285" s="228" t="s">
        <v>19</v>
      </c>
      <c r="F285" s="229" t="s">
        <v>277</v>
      </c>
      <c r="G285" s="227"/>
      <c r="H285" s="230">
        <v>66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6" t="s">
        <v>251</v>
      </c>
      <c r="AU285" s="236" t="s">
        <v>74</v>
      </c>
      <c r="AV285" s="12" t="s">
        <v>128</v>
      </c>
      <c r="AW285" s="12" t="s">
        <v>35</v>
      </c>
      <c r="AX285" s="12" t="s">
        <v>82</v>
      </c>
      <c r="AY285" s="236" t="s">
        <v>129</v>
      </c>
    </row>
    <row r="286" s="2" customFormat="1" ht="21.75" customHeight="1">
      <c r="A286" s="35"/>
      <c r="B286" s="36"/>
      <c r="C286" s="186" t="s">
        <v>486</v>
      </c>
      <c r="D286" s="186" t="s">
        <v>123</v>
      </c>
      <c r="E286" s="187" t="s">
        <v>487</v>
      </c>
      <c r="F286" s="188" t="s">
        <v>488</v>
      </c>
      <c r="G286" s="189" t="s">
        <v>152</v>
      </c>
      <c r="H286" s="190">
        <v>22</v>
      </c>
      <c r="I286" s="191"/>
      <c r="J286" s="192">
        <f>ROUND(I286*H286,2)</f>
        <v>0</v>
      </c>
      <c r="K286" s="188" t="s">
        <v>127</v>
      </c>
      <c r="L286" s="41"/>
      <c r="M286" s="193" t="s">
        <v>19</v>
      </c>
      <c r="N286" s="194" t="s">
        <v>45</v>
      </c>
      <c r="O286" s="81"/>
      <c r="P286" s="195">
        <f>O286*H286</f>
        <v>0</v>
      </c>
      <c r="Q286" s="195">
        <v>0</v>
      </c>
      <c r="R286" s="195">
        <f>Q286*H286</f>
        <v>0</v>
      </c>
      <c r="S286" s="195">
        <v>0</v>
      </c>
      <c r="T286" s="196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97" t="s">
        <v>128</v>
      </c>
      <c r="AT286" s="197" t="s">
        <v>123</v>
      </c>
      <c r="AU286" s="197" t="s">
        <v>74</v>
      </c>
      <c r="AY286" s="14" t="s">
        <v>129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14" t="s">
        <v>82</v>
      </c>
      <c r="BK286" s="198">
        <f>ROUND(I286*H286,2)</f>
        <v>0</v>
      </c>
      <c r="BL286" s="14" t="s">
        <v>128</v>
      </c>
      <c r="BM286" s="197" t="s">
        <v>489</v>
      </c>
    </row>
    <row r="287" s="2" customFormat="1">
      <c r="A287" s="35"/>
      <c r="B287" s="36"/>
      <c r="C287" s="37"/>
      <c r="D287" s="199" t="s">
        <v>131</v>
      </c>
      <c r="E287" s="37"/>
      <c r="F287" s="200" t="s">
        <v>490</v>
      </c>
      <c r="G287" s="37"/>
      <c r="H287" s="37"/>
      <c r="I287" s="134"/>
      <c r="J287" s="37"/>
      <c r="K287" s="37"/>
      <c r="L287" s="41"/>
      <c r="M287" s="201"/>
      <c r="N287" s="202"/>
      <c r="O287" s="81"/>
      <c r="P287" s="81"/>
      <c r="Q287" s="81"/>
      <c r="R287" s="81"/>
      <c r="S287" s="81"/>
      <c r="T287" s="82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4" t="s">
        <v>131</v>
      </c>
      <c r="AU287" s="14" t="s">
        <v>74</v>
      </c>
    </row>
    <row r="288" s="2" customFormat="1">
      <c r="A288" s="35"/>
      <c r="B288" s="36"/>
      <c r="C288" s="37"/>
      <c r="D288" s="199" t="s">
        <v>133</v>
      </c>
      <c r="E288" s="37"/>
      <c r="F288" s="203" t="s">
        <v>491</v>
      </c>
      <c r="G288" s="37"/>
      <c r="H288" s="37"/>
      <c r="I288" s="134"/>
      <c r="J288" s="37"/>
      <c r="K288" s="37"/>
      <c r="L288" s="41"/>
      <c r="M288" s="201"/>
      <c r="N288" s="202"/>
      <c r="O288" s="81"/>
      <c r="P288" s="81"/>
      <c r="Q288" s="81"/>
      <c r="R288" s="81"/>
      <c r="S288" s="81"/>
      <c r="T288" s="82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133</v>
      </c>
      <c r="AU288" s="14" t="s">
        <v>74</v>
      </c>
    </row>
    <row r="289" s="2" customFormat="1" ht="21.75" customHeight="1">
      <c r="A289" s="35"/>
      <c r="B289" s="36"/>
      <c r="C289" s="237" t="s">
        <v>492</v>
      </c>
      <c r="D289" s="237" t="s">
        <v>493</v>
      </c>
      <c r="E289" s="238" t="s">
        <v>494</v>
      </c>
      <c r="F289" s="239" t="s">
        <v>495</v>
      </c>
      <c r="G289" s="240" t="s">
        <v>296</v>
      </c>
      <c r="H289" s="241">
        <v>1395.758</v>
      </c>
      <c r="I289" s="242"/>
      <c r="J289" s="243">
        <f>ROUND(I289*H289,2)</f>
        <v>0</v>
      </c>
      <c r="K289" s="239" t="s">
        <v>127</v>
      </c>
      <c r="L289" s="244"/>
      <c r="M289" s="245" t="s">
        <v>19</v>
      </c>
      <c r="N289" s="246" t="s">
        <v>45</v>
      </c>
      <c r="O289" s="81"/>
      <c r="P289" s="195">
        <f>O289*H289</f>
        <v>0</v>
      </c>
      <c r="Q289" s="195">
        <v>1</v>
      </c>
      <c r="R289" s="195">
        <f>Q289*H289</f>
        <v>1395.758</v>
      </c>
      <c r="S289" s="195">
        <v>0</v>
      </c>
      <c r="T289" s="196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97" t="s">
        <v>297</v>
      </c>
      <c r="AT289" s="197" t="s">
        <v>493</v>
      </c>
      <c r="AU289" s="197" t="s">
        <v>74</v>
      </c>
      <c r="AY289" s="14" t="s">
        <v>129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14" t="s">
        <v>82</v>
      </c>
      <c r="BK289" s="198">
        <f>ROUND(I289*H289,2)</f>
        <v>0</v>
      </c>
      <c r="BL289" s="14" t="s">
        <v>297</v>
      </c>
      <c r="BM289" s="197" t="s">
        <v>496</v>
      </c>
    </row>
    <row r="290" s="2" customFormat="1">
      <c r="A290" s="35"/>
      <c r="B290" s="36"/>
      <c r="C290" s="37"/>
      <c r="D290" s="199" t="s">
        <v>131</v>
      </c>
      <c r="E290" s="37"/>
      <c r="F290" s="200" t="s">
        <v>495</v>
      </c>
      <c r="G290" s="37"/>
      <c r="H290" s="37"/>
      <c r="I290" s="134"/>
      <c r="J290" s="37"/>
      <c r="K290" s="37"/>
      <c r="L290" s="41"/>
      <c r="M290" s="201"/>
      <c r="N290" s="202"/>
      <c r="O290" s="81"/>
      <c r="P290" s="81"/>
      <c r="Q290" s="81"/>
      <c r="R290" s="81"/>
      <c r="S290" s="81"/>
      <c r="T290" s="82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131</v>
      </c>
      <c r="AU290" s="14" t="s">
        <v>74</v>
      </c>
    </row>
    <row r="291" s="2" customFormat="1" ht="21.75" customHeight="1">
      <c r="A291" s="35"/>
      <c r="B291" s="36"/>
      <c r="C291" s="237" t="s">
        <v>497</v>
      </c>
      <c r="D291" s="237" t="s">
        <v>493</v>
      </c>
      <c r="E291" s="238" t="s">
        <v>498</v>
      </c>
      <c r="F291" s="239" t="s">
        <v>499</v>
      </c>
      <c r="G291" s="240" t="s">
        <v>296</v>
      </c>
      <c r="H291" s="241">
        <v>112.2</v>
      </c>
      <c r="I291" s="242"/>
      <c r="J291" s="243">
        <f>ROUND(I291*H291,2)</f>
        <v>0</v>
      </c>
      <c r="K291" s="239" t="s">
        <v>127</v>
      </c>
      <c r="L291" s="244"/>
      <c r="M291" s="245" t="s">
        <v>19</v>
      </c>
      <c r="N291" s="246" t="s">
        <v>45</v>
      </c>
      <c r="O291" s="81"/>
      <c r="P291" s="195">
        <f>O291*H291</f>
        <v>0</v>
      </c>
      <c r="Q291" s="195">
        <v>1</v>
      </c>
      <c r="R291" s="195">
        <f>Q291*H291</f>
        <v>112.2</v>
      </c>
      <c r="S291" s="195">
        <v>0</v>
      </c>
      <c r="T291" s="196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97" t="s">
        <v>297</v>
      </c>
      <c r="AT291" s="197" t="s">
        <v>493</v>
      </c>
      <c r="AU291" s="197" t="s">
        <v>74</v>
      </c>
      <c r="AY291" s="14" t="s">
        <v>129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14" t="s">
        <v>82</v>
      </c>
      <c r="BK291" s="198">
        <f>ROUND(I291*H291,2)</f>
        <v>0</v>
      </c>
      <c r="BL291" s="14" t="s">
        <v>297</v>
      </c>
      <c r="BM291" s="197" t="s">
        <v>500</v>
      </c>
    </row>
    <row r="292" s="2" customFormat="1">
      <c r="A292" s="35"/>
      <c r="B292" s="36"/>
      <c r="C292" s="37"/>
      <c r="D292" s="199" t="s">
        <v>131</v>
      </c>
      <c r="E292" s="37"/>
      <c r="F292" s="200" t="s">
        <v>499</v>
      </c>
      <c r="G292" s="37"/>
      <c r="H292" s="37"/>
      <c r="I292" s="134"/>
      <c r="J292" s="37"/>
      <c r="K292" s="37"/>
      <c r="L292" s="41"/>
      <c r="M292" s="201"/>
      <c r="N292" s="202"/>
      <c r="O292" s="81"/>
      <c r="P292" s="81"/>
      <c r="Q292" s="81"/>
      <c r="R292" s="81"/>
      <c r="S292" s="81"/>
      <c r="T292" s="82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131</v>
      </c>
      <c r="AU292" s="14" t="s">
        <v>74</v>
      </c>
    </row>
    <row r="293" s="2" customFormat="1" ht="21.75" customHeight="1">
      <c r="A293" s="35"/>
      <c r="B293" s="36"/>
      <c r="C293" s="237" t="s">
        <v>501</v>
      </c>
      <c r="D293" s="237" t="s">
        <v>493</v>
      </c>
      <c r="E293" s="238" t="s">
        <v>502</v>
      </c>
      <c r="F293" s="239" t="s">
        <v>503</v>
      </c>
      <c r="G293" s="240" t="s">
        <v>152</v>
      </c>
      <c r="H293" s="241">
        <v>7</v>
      </c>
      <c r="I293" s="242"/>
      <c r="J293" s="243">
        <f>ROUND(I293*H293,2)</f>
        <v>0</v>
      </c>
      <c r="K293" s="239" t="s">
        <v>127</v>
      </c>
      <c r="L293" s="244"/>
      <c r="M293" s="245" t="s">
        <v>19</v>
      </c>
      <c r="N293" s="246" t="s">
        <v>45</v>
      </c>
      <c r="O293" s="81"/>
      <c r="P293" s="195">
        <f>O293*H293</f>
        <v>0</v>
      </c>
      <c r="Q293" s="195">
        <v>0</v>
      </c>
      <c r="R293" s="195">
        <f>Q293*H293</f>
        <v>0</v>
      </c>
      <c r="S293" s="195">
        <v>0</v>
      </c>
      <c r="T293" s="19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7" t="s">
        <v>297</v>
      </c>
      <c r="AT293" s="197" t="s">
        <v>493</v>
      </c>
      <c r="AU293" s="197" t="s">
        <v>74</v>
      </c>
      <c r="AY293" s="14" t="s">
        <v>129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14" t="s">
        <v>82</v>
      </c>
      <c r="BK293" s="198">
        <f>ROUND(I293*H293,2)</f>
        <v>0</v>
      </c>
      <c r="BL293" s="14" t="s">
        <v>297</v>
      </c>
      <c r="BM293" s="197" t="s">
        <v>504</v>
      </c>
    </row>
    <row r="294" s="2" customFormat="1">
      <c r="A294" s="35"/>
      <c r="B294" s="36"/>
      <c r="C294" s="37"/>
      <c r="D294" s="199" t="s">
        <v>131</v>
      </c>
      <c r="E294" s="37"/>
      <c r="F294" s="200" t="s">
        <v>503</v>
      </c>
      <c r="G294" s="37"/>
      <c r="H294" s="37"/>
      <c r="I294" s="134"/>
      <c r="J294" s="37"/>
      <c r="K294" s="37"/>
      <c r="L294" s="41"/>
      <c r="M294" s="201"/>
      <c r="N294" s="202"/>
      <c r="O294" s="81"/>
      <c r="P294" s="81"/>
      <c r="Q294" s="81"/>
      <c r="R294" s="81"/>
      <c r="S294" s="81"/>
      <c r="T294" s="82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131</v>
      </c>
      <c r="AU294" s="14" t="s">
        <v>74</v>
      </c>
    </row>
    <row r="295" s="2" customFormat="1" ht="21.75" customHeight="1">
      <c r="A295" s="35"/>
      <c r="B295" s="36"/>
      <c r="C295" s="237" t="s">
        <v>505</v>
      </c>
      <c r="D295" s="237" t="s">
        <v>493</v>
      </c>
      <c r="E295" s="238" t="s">
        <v>506</v>
      </c>
      <c r="F295" s="239" t="s">
        <v>507</v>
      </c>
      <c r="G295" s="240" t="s">
        <v>152</v>
      </c>
      <c r="H295" s="241">
        <v>7</v>
      </c>
      <c r="I295" s="242"/>
      <c r="J295" s="243">
        <f>ROUND(I295*H295,2)</f>
        <v>0</v>
      </c>
      <c r="K295" s="239" t="s">
        <v>127</v>
      </c>
      <c r="L295" s="244"/>
      <c r="M295" s="245" t="s">
        <v>19</v>
      </c>
      <c r="N295" s="246" t="s">
        <v>45</v>
      </c>
      <c r="O295" s="81"/>
      <c r="P295" s="195">
        <f>O295*H295</f>
        <v>0</v>
      </c>
      <c r="Q295" s="195">
        <v>0</v>
      </c>
      <c r="R295" s="195">
        <f>Q295*H295</f>
        <v>0</v>
      </c>
      <c r="S295" s="195">
        <v>0</v>
      </c>
      <c r="T295" s="196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7" t="s">
        <v>297</v>
      </c>
      <c r="AT295" s="197" t="s">
        <v>493</v>
      </c>
      <c r="AU295" s="197" t="s">
        <v>74</v>
      </c>
      <c r="AY295" s="14" t="s">
        <v>129</v>
      </c>
      <c r="BE295" s="198">
        <f>IF(N295="základní",J295,0)</f>
        <v>0</v>
      </c>
      <c r="BF295" s="198">
        <f>IF(N295="snížená",J295,0)</f>
        <v>0</v>
      </c>
      <c r="BG295" s="198">
        <f>IF(N295="zákl. přenesená",J295,0)</f>
        <v>0</v>
      </c>
      <c r="BH295" s="198">
        <f>IF(N295="sníž. přenesená",J295,0)</f>
        <v>0</v>
      </c>
      <c r="BI295" s="198">
        <f>IF(N295="nulová",J295,0)</f>
        <v>0</v>
      </c>
      <c r="BJ295" s="14" t="s">
        <v>82</v>
      </c>
      <c r="BK295" s="198">
        <f>ROUND(I295*H295,2)</f>
        <v>0</v>
      </c>
      <c r="BL295" s="14" t="s">
        <v>297</v>
      </c>
      <c r="BM295" s="197" t="s">
        <v>508</v>
      </c>
    </row>
    <row r="296" s="2" customFormat="1">
      <c r="A296" s="35"/>
      <c r="B296" s="36"/>
      <c r="C296" s="37"/>
      <c r="D296" s="199" t="s">
        <v>131</v>
      </c>
      <c r="E296" s="37"/>
      <c r="F296" s="200" t="s">
        <v>507</v>
      </c>
      <c r="G296" s="37"/>
      <c r="H296" s="37"/>
      <c r="I296" s="134"/>
      <c r="J296" s="37"/>
      <c r="K296" s="37"/>
      <c r="L296" s="41"/>
      <c r="M296" s="201"/>
      <c r="N296" s="202"/>
      <c r="O296" s="81"/>
      <c r="P296" s="81"/>
      <c r="Q296" s="81"/>
      <c r="R296" s="81"/>
      <c r="S296" s="81"/>
      <c r="T296" s="82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131</v>
      </c>
      <c r="AU296" s="14" t="s">
        <v>74</v>
      </c>
    </row>
    <row r="297" s="2" customFormat="1" ht="21.75" customHeight="1">
      <c r="A297" s="35"/>
      <c r="B297" s="36"/>
      <c r="C297" s="237" t="s">
        <v>509</v>
      </c>
      <c r="D297" s="237" t="s">
        <v>493</v>
      </c>
      <c r="E297" s="238" t="s">
        <v>510</v>
      </c>
      <c r="F297" s="239" t="s">
        <v>511</v>
      </c>
      <c r="G297" s="240" t="s">
        <v>152</v>
      </c>
      <c r="H297" s="241">
        <v>7</v>
      </c>
      <c r="I297" s="242"/>
      <c r="J297" s="243">
        <f>ROUND(I297*H297,2)</f>
        <v>0</v>
      </c>
      <c r="K297" s="239" t="s">
        <v>127</v>
      </c>
      <c r="L297" s="244"/>
      <c r="M297" s="245" t="s">
        <v>19</v>
      </c>
      <c r="N297" s="246" t="s">
        <v>45</v>
      </c>
      <c r="O297" s="81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7" t="s">
        <v>297</v>
      </c>
      <c r="AT297" s="197" t="s">
        <v>493</v>
      </c>
      <c r="AU297" s="197" t="s">
        <v>74</v>
      </c>
      <c r="AY297" s="14" t="s">
        <v>129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4" t="s">
        <v>82</v>
      </c>
      <c r="BK297" s="198">
        <f>ROUND(I297*H297,2)</f>
        <v>0</v>
      </c>
      <c r="BL297" s="14" t="s">
        <v>297</v>
      </c>
      <c r="BM297" s="197" t="s">
        <v>512</v>
      </c>
    </row>
    <row r="298" s="2" customFormat="1">
      <c r="A298" s="35"/>
      <c r="B298" s="36"/>
      <c r="C298" s="37"/>
      <c r="D298" s="199" t="s">
        <v>131</v>
      </c>
      <c r="E298" s="37"/>
      <c r="F298" s="200" t="s">
        <v>511</v>
      </c>
      <c r="G298" s="37"/>
      <c r="H298" s="37"/>
      <c r="I298" s="134"/>
      <c r="J298" s="37"/>
      <c r="K298" s="37"/>
      <c r="L298" s="41"/>
      <c r="M298" s="201"/>
      <c r="N298" s="202"/>
      <c r="O298" s="81"/>
      <c r="P298" s="81"/>
      <c r="Q298" s="81"/>
      <c r="R298" s="81"/>
      <c r="S298" s="81"/>
      <c r="T298" s="82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131</v>
      </c>
      <c r="AU298" s="14" t="s">
        <v>74</v>
      </c>
    </row>
    <row r="299" s="2" customFormat="1" ht="21.75" customHeight="1">
      <c r="A299" s="35"/>
      <c r="B299" s="36"/>
      <c r="C299" s="237" t="s">
        <v>513</v>
      </c>
      <c r="D299" s="237" t="s">
        <v>493</v>
      </c>
      <c r="E299" s="238" t="s">
        <v>514</v>
      </c>
      <c r="F299" s="239" t="s">
        <v>515</v>
      </c>
      <c r="G299" s="240" t="s">
        <v>152</v>
      </c>
      <c r="H299" s="241">
        <v>7</v>
      </c>
      <c r="I299" s="242"/>
      <c r="J299" s="243">
        <f>ROUND(I299*H299,2)</f>
        <v>0</v>
      </c>
      <c r="K299" s="239" t="s">
        <v>127</v>
      </c>
      <c r="L299" s="244"/>
      <c r="M299" s="245" t="s">
        <v>19</v>
      </c>
      <c r="N299" s="246" t="s">
        <v>45</v>
      </c>
      <c r="O299" s="81"/>
      <c r="P299" s="195">
        <f>O299*H299</f>
        <v>0</v>
      </c>
      <c r="Q299" s="195">
        <v>0</v>
      </c>
      <c r="R299" s="195">
        <f>Q299*H299</f>
        <v>0</v>
      </c>
      <c r="S299" s="195">
        <v>0</v>
      </c>
      <c r="T299" s="196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7" t="s">
        <v>297</v>
      </c>
      <c r="AT299" s="197" t="s">
        <v>493</v>
      </c>
      <c r="AU299" s="197" t="s">
        <v>74</v>
      </c>
      <c r="AY299" s="14" t="s">
        <v>129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14" t="s">
        <v>82</v>
      </c>
      <c r="BK299" s="198">
        <f>ROUND(I299*H299,2)</f>
        <v>0</v>
      </c>
      <c r="BL299" s="14" t="s">
        <v>297</v>
      </c>
      <c r="BM299" s="197" t="s">
        <v>516</v>
      </c>
    </row>
    <row r="300" s="2" customFormat="1">
      <c r="A300" s="35"/>
      <c r="B300" s="36"/>
      <c r="C300" s="37"/>
      <c r="D300" s="199" t="s">
        <v>131</v>
      </c>
      <c r="E300" s="37"/>
      <c r="F300" s="200" t="s">
        <v>515</v>
      </c>
      <c r="G300" s="37"/>
      <c r="H300" s="37"/>
      <c r="I300" s="134"/>
      <c r="J300" s="37"/>
      <c r="K300" s="37"/>
      <c r="L300" s="41"/>
      <c r="M300" s="201"/>
      <c r="N300" s="202"/>
      <c r="O300" s="81"/>
      <c r="P300" s="81"/>
      <c r="Q300" s="81"/>
      <c r="R300" s="81"/>
      <c r="S300" s="81"/>
      <c r="T300" s="82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131</v>
      </c>
      <c r="AU300" s="14" t="s">
        <v>74</v>
      </c>
    </row>
    <row r="301" s="2" customFormat="1" ht="21.75" customHeight="1">
      <c r="A301" s="35"/>
      <c r="B301" s="36"/>
      <c r="C301" s="237" t="s">
        <v>517</v>
      </c>
      <c r="D301" s="237" t="s">
        <v>493</v>
      </c>
      <c r="E301" s="238" t="s">
        <v>518</v>
      </c>
      <c r="F301" s="239" t="s">
        <v>519</v>
      </c>
      <c r="G301" s="240" t="s">
        <v>152</v>
      </c>
      <c r="H301" s="241">
        <v>2</v>
      </c>
      <c r="I301" s="242"/>
      <c r="J301" s="243">
        <f>ROUND(I301*H301,2)</f>
        <v>0</v>
      </c>
      <c r="K301" s="239" t="s">
        <v>127</v>
      </c>
      <c r="L301" s="244"/>
      <c r="M301" s="245" t="s">
        <v>19</v>
      </c>
      <c r="N301" s="246" t="s">
        <v>45</v>
      </c>
      <c r="O301" s="81"/>
      <c r="P301" s="195">
        <f>O301*H301</f>
        <v>0</v>
      </c>
      <c r="Q301" s="195">
        <v>0</v>
      </c>
      <c r="R301" s="195">
        <f>Q301*H301</f>
        <v>0</v>
      </c>
      <c r="S301" s="195">
        <v>0</v>
      </c>
      <c r="T301" s="196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7" t="s">
        <v>297</v>
      </c>
      <c r="AT301" s="197" t="s">
        <v>493</v>
      </c>
      <c r="AU301" s="197" t="s">
        <v>74</v>
      </c>
      <c r="AY301" s="14" t="s">
        <v>129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4" t="s">
        <v>82</v>
      </c>
      <c r="BK301" s="198">
        <f>ROUND(I301*H301,2)</f>
        <v>0</v>
      </c>
      <c r="BL301" s="14" t="s">
        <v>297</v>
      </c>
      <c r="BM301" s="197" t="s">
        <v>520</v>
      </c>
    </row>
    <row r="302" s="2" customFormat="1">
      <c r="A302" s="35"/>
      <c r="B302" s="36"/>
      <c r="C302" s="37"/>
      <c r="D302" s="199" t="s">
        <v>131</v>
      </c>
      <c r="E302" s="37"/>
      <c r="F302" s="200" t="s">
        <v>519</v>
      </c>
      <c r="G302" s="37"/>
      <c r="H302" s="37"/>
      <c r="I302" s="134"/>
      <c r="J302" s="37"/>
      <c r="K302" s="37"/>
      <c r="L302" s="41"/>
      <c r="M302" s="201"/>
      <c r="N302" s="202"/>
      <c r="O302" s="81"/>
      <c r="P302" s="81"/>
      <c r="Q302" s="81"/>
      <c r="R302" s="81"/>
      <c r="S302" s="81"/>
      <c r="T302" s="82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131</v>
      </c>
      <c r="AU302" s="14" t="s">
        <v>74</v>
      </c>
    </row>
    <row r="303" s="2" customFormat="1" ht="21.75" customHeight="1">
      <c r="A303" s="35"/>
      <c r="B303" s="36"/>
      <c r="C303" s="237" t="s">
        <v>521</v>
      </c>
      <c r="D303" s="237" t="s">
        <v>493</v>
      </c>
      <c r="E303" s="238" t="s">
        <v>522</v>
      </c>
      <c r="F303" s="239" t="s">
        <v>523</v>
      </c>
      <c r="G303" s="240" t="s">
        <v>152</v>
      </c>
      <c r="H303" s="241">
        <v>2</v>
      </c>
      <c r="I303" s="242"/>
      <c r="J303" s="243">
        <f>ROUND(I303*H303,2)</f>
        <v>0</v>
      </c>
      <c r="K303" s="239" t="s">
        <v>127</v>
      </c>
      <c r="L303" s="244"/>
      <c r="M303" s="245" t="s">
        <v>19</v>
      </c>
      <c r="N303" s="246" t="s">
        <v>45</v>
      </c>
      <c r="O303" s="81"/>
      <c r="P303" s="195">
        <f>O303*H303</f>
        <v>0</v>
      </c>
      <c r="Q303" s="195">
        <v>0</v>
      </c>
      <c r="R303" s="195">
        <f>Q303*H303</f>
        <v>0</v>
      </c>
      <c r="S303" s="195">
        <v>0</v>
      </c>
      <c r="T303" s="196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7" t="s">
        <v>297</v>
      </c>
      <c r="AT303" s="197" t="s">
        <v>493</v>
      </c>
      <c r="AU303" s="197" t="s">
        <v>74</v>
      </c>
      <c r="AY303" s="14" t="s">
        <v>129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14" t="s">
        <v>82</v>
      </c>
      <c r="BK303" s="198">
        <f>ROUND(I303*H303,2)</f>
        <v>0</v>
      </c>
      <c r="BL303" s="14" t="s">
        <v>297</v>
      </c>
      <c r="BM303" s="197" t="s">
        <v>524</v>
      </c>
    </row>
    <row r="304" s="2" customFormat="1">
      <c r="A304" s="35"/>
      <c r="B304" s="36"/>
      <c r="C304" s="37"/>
      <c r="D304" s="199" t="s">
        <v>131</v>
      </c>
      <c r="E304" s="37"/>
      <c r="F304" s="200" t="s">
        <v>523</v>
      </c>
      <c r="G304" s="37"/>
      <c r="H304" s="37"/>
      <c r="I304" s="134"/>
      <c r="J304" s="37"/>
      <c r="K304" s="37"/>
      <c r="L304" s="41"/>
      <c r="M304" s="201"/>
      <c r="N304" s="202"/>
      <c r="O304" s="81"/>
      <c r="P304" s="81"/>
      <c r="Q304" s="81"/>
      <c r="R304" s="81"/>
      <c r="S304" s="81"/>
      <c r="T304" s="82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131</v>
      </c>
      <c r="AU304" s="14" t="s">
        <v>74</v>
      </c>
    </row>
    <row r="305" s="2" customFormat="1" ht="21.75" customHeight="1">
      <c r="A305" s="35"/>
      <c r="B305" s="36"/>
      <c r="C305" s="237" t="s">
        <v>525</v>
      </c>
      <c r="D305" s="237" t="s">
        <v>493</v>
      </c>
      <c r="E305" s="238" t="s">
        <v>526</v>
      </c>
      <c r="F305" s="239" t="s">
        <v>527</v>
      </c>
      <c r="G305" s="240" t="s">
        <v>152</v>
      </c>
      <c r="H305" s="241">
        <v>2</v>
      </c>
      <c r="I305" s="242"/>
      <c r="J305" s="243">
        <f>ROUND(I305*H305,2)</f>
        <v>0</v>
      </c>
      <c r="K305" s="239" t="s">
        <v>127</v>
      </c>
      <c r="L305" s="244"/>
      <c r="M305" s="245" t="s">
        <v>19</v>
      </c>
      <c r="N305" s="246" t="s">
        <v>45</v>
      </c>
      <c r="O305" s="81"/>
      <c r="P305" s="195">
        <f>O305*H305</f>
        <v>0</v>
      </c>
      <c r="Q305" s="195">
        <v>0</v>
      </c>
      <c r="R305" s="195">
        <f>Q305*H305</f>
        <v>0</v>
      </c>
      <c r="S305" s="195">
        <v>0</v>
      </c>
      <c r="T305" s="196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7" t="s">
        <v>297</v>
      </c>
      <c r="AT305" s="197" t="s">
        <v>493</v>
      </c>
      <c r="AU305" s="197" t="s">
        <v>74</v>
      </c>
      <c r="AY305" s="14" t="s">
        <v>129</v>
      </c>
      <c r="BE305" s="198">
        <f>IF(N305="základní",J305,0)</f>
        <v>0</v>
      </c>
      <c r="BF305" s="198">
        <f>IF(N305="snížená",J305,0)</f>
        <v>0</v>
      </c>
      <c r="BG305" s="198">
        <f>IF(N305="zákl. přenesená",J305,0)</f>
        <v>0</v>
      </c>
      <c r="BH305" s="198">
        <f>IF(N305="sníž. přenesená",J305,0)</f>
        <v>0</v>
      </c>
      <c r="BI305" s="198">
        <f>IF(N305="nulová",J305,0)</f>
        <v>0</v>
      </c>
      <c r="BJ305" s="14" t="s">
        <v>82</v>
      </c>
      <c r="BK305" s="198">
        <f>ROUND(I305*H305,2)</f>
        <v>0</v>
      </c>
      <c r="BL305" s="14" t="s">
        <v>297</v>
      </c>
      <c r="BM305" s="197" t="s">
        <v>528</v>
      </c>
    </row>
    <row r="306" s="2" customFormat="1">
      <c r="A306" s="35"/>
      <c r="B306" s="36"/>
      <c r="C306" s="37"/>
      <c r="D306" s="199" t="s">
        <v>131</v>
      </c>
      <c r="E306" s="37"/>
      <c r="F306" s="200" t="s">
        <v>527</v>
      </c>
      <c r="G306" s="37"/>
      <c r="H306" s="37"/>
      <c r="I306" s="134"/>
      <c r="J306" s="37"/>
      <c r="K306" s="37"/>
      <c r="L306" s="41"/>
      <c r="M306" s="201"/>
      <c r="N306" s="202"/>
      <c r="O306" s="81"/>
      <c r="P306" s="81"/>
      <c r="Q306" s="81"/>
      <c r="R306" s="81"/>
      <c r="S306" s="81"/>
      <c r="T306" s="82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131</v>
      </c>
      <c r="AU306" s="14" t="s">
        <v>74</v>
      </c>
    </row>
    <row r="307" s="2" customFormat="1" ht="21.75" customHeight="1">
      <c r="A307" s="35"/>
      <c r="B307" s="36"/>
      <c r="C307" s="237" t="s">
        <v>529</v>
      </c>
      <c r="D307" s="237" t="s">
        <v>493</v>
      </c>
      <c r="E307" s="238" t="s">
        <v>530</v>
      </c>
      <c r="F307" s="239" t="s">
        <v>531</v>
      </c>
      <c r="G307" s="240" t="s">
        <v>152</v>
      </c>
      <c r="H307" s="241">
        <v>2</v>
      </c>
      <c r="I307" s="242"/>
      <c r="J307" s="243">
        <f>ROUND(I307*H307,2)</f>
        <v>0</v>
      </c>
      <c r="K307" s="239" t="s">
        <v>127</v>
      </c>
      <c r="L307" s="244"/>
      <c r="M307" s="245" t="s">
        <v>19</v>
      </c>
      <c r="N307" s="246" t="s">
        <v>45</v>
      </c>
      <c r="O307" s="81"/>
      <c r="P307" s="195">
        <f>O307*H307</f>
        <v>0</v>
      </c>
      <c r="Q307" s="195">
        <v>0</v>
      </c>
      <c r="R307" s="195">
        <f>Q307*H307</f>
        <v>0</v>
      </c>
      <c r="S307" s="195">
        <v>0</v>
      </c>
      <c r="T307" s="196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7" t="s">
        <v>297</v>
      </c>
      <c r="AT307" s="197" t="s">
        <v>493</v>
      </c>
      <c r="AU307" s="197" t="s">
        <v>74</v>
      </c>
      <c r="AY307" s="14" t="s">
        <v>129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14" t="s">
        <v>82</v>
      </c>
      <c r="BK307" s="198">
        <f>ROUND(I307*H307,2)</f>
        <v>0</v>
      </c>
      <c r="BL307" s="14" t="s">
        <v>297</v>
      </c>
      <c r="BM307" s="197" t="s">
        <v>532</v>
      </c>
    </row>
    <row r="308" s="2" customFormat="1">
      <c r="A308" s="35"/>
      <c r="B308" s="36"/>
      <c r="C308" s="37"/>
      <c r="D308" s="199" t="s">
        <v>131</v>
      </c>
      <c r="E308" s="37"/>
      <c r="F308" s="200" t="s">
        <v>531</v>
      </c>
      <c r="G308" s="37"/>
      <c r="H308" s="37"/>
      <c r="I308" s="134"/>
      <c r="J308" s="37"/>
      <c r="K308" s="37"/>
      <c r="L308" s="41"/>
      <c r="M308" s="201"/>
      <c r="N308" s="202"/>
      <c r="O308" s="81"/>
      <c r="P308" s="81"/>
      <c r="Q308" s="81"/>
      <c r="R308" s="81"/>
      <c r="S308" s="81"/>
      <c r="T308" s="82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131</v>
      </c>
      <c r="AU308" s="14" t="s">
        <v>74</v>
      </c>
    </row>
    <row r="309" s="2" customFormat="1" ht="21.75" customHeight="1">
      <c r="A309" s="35"/>
      <c r="B309" s="36"/>
      <c r="C309" s="237" t="s">
        <v>533</v>
      </c>
      <c r="D309" s="237" t="s">
        <v>493</v>
      </c>
      <c r="E309" s="238" t="s">
        <v>534</v>
      </c>
      <c r="F309" s="239" t="s">
        <v>535</v>
      </c>
      <c r="G309" s="240" t="s">
        <v>152</v>
      </c>
      <c r="H309" s="241">
        <v>1</v>
      </c>
      <c r="I309" s="242"/>
      <c r="J309" s="243">
        <f>ROUND(I309*H309,2)</f>
        <v>0</v>
      </c>
      <c r="K309" s="239" t="s">
        <v>127</v>
      </c>
      <c r="L309" s="244"/>
      <c r="M309" s="245" t="s">
        <v>19</v>
      </c>
      <c r="N309" s="246" t="s">
        <v>45</v>
      </c>
      <c r="O309" s="81"/>
      <c r="P309" s="195">
        <f>O309*H309</f>
        <v>0</v>
      </c>
      <c r="Q309" s="195">
        <v>0</v>
      </c>
      <c r="R309" s="195">
        <f>Q309*H309</f>
        <v>0</v>
      </c>
      <c r="S309" s="195">
        <v>0</v>
      </c>
      <c r="T309" s="196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97" t="s">
        <v>297</v>
      </c>
      <c r="AT309" s="197" t="s">
        <v>493</v>
      </c>
      <c r="AU309" s="197" t="s">
        <v>74</v>
      </c>
      <c r="AY309" s="14" t="s">
        <v>129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4" t="s">
        <v>82</v>
      </c>
      <c r="BK309" s="198">
        <f>ROUND(I309*H309,2)</f>
        <v>0</v>
      </c>
      <c r="BL309" s="14" t="s">
        <v>297</v>
      </c>
      <c r="BM309" s="197" t="s">
        <v>536</v>
      </c>
    </row>
    <row r="310" s="2" customFormat="1">
      <c r="A310" s="35"/>
      <c r="B310" s="36"/>
      <c r="C310" s="37"/>
      <c r="D310" s="199" t="s">
        <v>131</v>
      </c>
      <c r="E310" s="37"/>
      <c r="F310" s="200" t="s">
        <v>535</v>
      </c>
      <c r="G310" s="37"/>
      <c r="H310" s="37"/>
      <c r="I310" s="134"/>
      <c r="J310" s="37"/>
      <c r="K310" s="37"/>
      <c r="L310" s="41"/>
      <c r="M310" s="201"/>
      <c r="N310" s="202"/>
      <c r="O310" s="81"/>
      <c r="P310" s="81"/>
      <c r="Q310" s="81"/>
      <c r="R310" s="81"/>
      <c r="S310" s="81"/>
      <c r="T310" s="82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131</v>
      </c>
      <c r="AU310" s="14" t="s">
        <v>74</v>
      </c>
    </row>
    <row r="311" s="2" customFormat="1" ht="21.75" customHeight="1">
      <c r="A311" s="35"/>
      <c r="B311" s="36"/>
      <c r="C311" s="237" t="s">
        <v>537</v>
      </c>
      <c r="D311" s="237" t="s">
        <v>493</v>
      </c>
      <c r="E311" s="238" t="s">
        <v>538</v>
      </c>
      <c r="F311" s="239" t="s">
        <v>539</v>
      </c>
      <c r="G311" s="240" t="s">
        <v>152</v>
      </c>
      <c r="H311" s="241">
        <v>1</v>
      </c>
      <c r="I311" s="242"/>
      <c r="J311" s="243">
        <f>ROUND(I311*H311,2)</f>
        <v>0</v>
      </c>
      <c r="K311" s="239" t="s">
        <v>127</v>
      </c>
      <c r="L311" s="244"/>
      <c r="M311" s="245" t="s">
        <v>19</v>
      </c>
      <c r="N311" s="246" t="s">
        <v>45</v>
      </c>
      <c r="O311" s="81"/>
      <c r="P311" s="195">
        <f>O311*H311</f>
        <v>0</v>
      </c>
      <c r="Q311" s="195">
        <v>0</v>
      </c>
      <c r="R311" s="195">
        <f>Q311*H311</f>
        <v>0</v>
      </c>
      <c r="S311" s="195">
        <v>0</v>
      </c>
      <c r="T311" s="196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97" t="s">
        <v>297</v>
      </c>
      <c r="AT311" s="197" t="s">
        <v>493</v>
      </c>
      <c r="AU311" s="197" t="s">
        <v>74</v>
      </c>
      <c r="AY311" s="14" t="s">
        <v>129</v>
      </c>
      <c r="BE311" s="198">
        <f>IF(N311="základní",J311,0)</f>
        <v>0</v>
      </c>
      <c r="BF311" s="198">
        <f>IF(N311="snížená",J311,0)</f>
        <v>0</v>
      </c>
      <c r="BG311" s="198">
        <f>IF(N311="zákl. přenesená",J311,0)</f>
        <v>0</v>
      </c>
      <c r="BH311" s="198">
        <f>IF(N311="sníž. přenesená",J311,0)</f>
        <v>0</v>
      </c>
      <c r="BI311" s="198">
        <f>IF(N311="nulová",J311,0)</f>
        <v>0</v>
      </c>
      <c r="BJ311" s="14" t="s">
        <v>82</v>
      </c>
      <c r="BK311" s="198">
        <f>ROUND(I311*H311,2)</f>
        <v>0</v>
      </c>
      <c r="BL311" s="14" t="s">
        <v>297</v>
      </c>
      <c r="BM311" s="197" t="s">
        <v>540</v>
      </c>
    </row>
    <row r="312" s="2" customFormat="1">
      <c r="A312" s="35"/>
      <c r="B312" s="36"/>
      <c r="C312" s="37"/>
      <c r="D312" s="199" t="s">
        <v>131</v>
      </c>
      <c r="E312" s="37"/>
      <c r="F312" s="200" t="s">
        <v>539</v>
      </c>
      <c r="G312" s="37"/>
      <c r="H312" s="37"/>
      <c r="I312" s="134"/>
      <c r="J312" s="37"/>
      <c r="K312" s="37"/>
      <c r="L312" s="41"/>
      <c r="M312" s="201"/>
      <c r="N312" s="202"/>
      <c r="O312" s="81"/>
      <c r="P312" s="81"/>
      <c r="Q312" s="81"/>
      <c r="R312" s="81"/>
      <c r="S312" s="81"/>
      <c r="T312" s="82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131</v>
      </c>
      <c r="AU312" s="14" t="s">
        <v>74</v>
      </c>
    </row>
    <row r="313" s="2" customFormat="1" ht="21.75" customHeight="1">
      <c r="A313" s="35"/>
      <c r="B313" s="36"/>
      <c r="C313" s="237" t="s">
        <v>541</v>
      </c>
      <c r="D313" s="237" t="s">
        <v>493</v>
      </c>
      <c r="E313" s="238" t="s">
        <v>542</v>
      </c>
      <c r="F313" s="239" t="s">
        <v>543</v>
      </c>
      <c r="G313" s="240" t="s">
        <v>152</v>
      </c>
      <c r="H313" s="241">
        <v>1</v>
      </c>
      <c r="I313" s="242"/>
      <c r="J313" s="243">
        <f>ROUND(I313*H313,2)</f>
        <v>0</v>
      </c>
      <c r="K313" s="239" t="s">
        <v>127</v>
      </c>
      <c r="L313" s="244"/>
      <c r="M313" s="245" t="s">
        <v>19</v>
      </c>
      <c r="N313" s="246" t="s">
        <v>45</v>
      </c>
      <c r="O313" s="81"/>
      <c r="P313" s="195">
        <f>O313*H313</f>
        <v>0</v>
      </c>
      <c r="Q313" s="195">
        <v>0</v>
      </c>
      <c r="R313" s="195">
        <f>Q313*H313</f>
        <v>0</v>
      </c>
      <c r="S313" s="195">
        <v>0</v>
      </c>
      <c r="T313" s="196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7" t="s">
        <v>297</v>
      </c>
      <c r="AT313" s="197" t="s">
        <v>493</v>
      </c>
      <c r="AU313" s="197" t="s">
        <v>74</v>
      </c>
      <c r="AY313" s="14" t="s">
        <v>129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14" t="s">
        <v>82</v>
      </c>
      <c r="BK313" s="198">
        <f>ROUND(I313*H313,2)</f>
        <v>0</v>
      </c>
      <c r="BL313" s="14" t="s">
        <v>297</v>
      </c>
      <c r="BM313" s="197" t="s">
        <v>544</v>
      </c>
    </row>
    <row r="314" s="2" customFormat="1">
      <c r="A314" s="35"/>
      <c r="B314" s="36"/>
      <c r="C314" s="37"/>
      <c r="D314" s="199" t="s">
        <v>131</v>
      </c>
      <c r="E314" s="37"/>
      <c r="F314" s="200" t="s">
        <v>543</v>
      </c>
      <c r="G314" s="37"/>
      <c r="H314" s="37"/>
      <c r="I314" s="134"/>
      <c r="J314" s="37"/>
      <c r="K314" s="37"/>
      <c r="L314" s="41"/>
      <c r="M314" s="201"/>
      <c r="N314" s="202"/>
      <c r="O314" s="81"/>
      <c r="P314" s="81"/>
      <c r="Q314" s="81"/>
      <c r="R314" s="81"/>
      <c r="S314" s="81"/>
      <c r="T314" s="82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131</v>
      </c>
      <c r="AU314" s="14" t="s">
        <v>74</v>
      </c>
    </row>
    <row r="315" s="2" customFormat="1" ht="21.75" customHeight="1">
      <c r="A315" s="35"/>
      <c r="B315" s="36"/>
      <c r="C315" s="237" t="s">
        <v>545</v>
      </c>
      <c r="D315" s="237" t="s">
        <v>493</v>
      </c>
      <c r="E315" s="238" t="s">
        <v>546</v>
      </c>
      <c r="F315" s="239" t="s">
        <v>547</v>
      </c>
      <c r="G315" s="240" t="s">
        <v>152</v>
      </c>
      <c r="H315" s="241">
        <v>1</v>
      </c>
      <c r="I315" s="242"/>
      <c r="J315" s="243">
        <f>ROUND(I315*H315,2)</f>
        <v>0</v>
      </c>
      <c r="K315" s="239" t="s">
        <v>127</v>
      </c>
      <c r="L315" s="244"/>
      <c r="M315" s="245" t="s">
        <v>19</v>
      </c>
      <c r="N315" s="246" t="s">
        <v>45</v>
      </c>
      <c r="O315" s="81"/>
      <c r="P315" s="195">
        <f>O315*H315</f>
        <v>0</v>
      </c>
      <c r="Q315" s="195">
        <v>0</v>
      </c>
      <c r="R315" s="195">
        <f>Q315*H315</f>
        <v>0</v>
      </c>
      <c r="S315" s="195">
        <v>0</v>
      </c>
      <c r="T315" s="196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7" t="s">
        <v>297</v>
      </c>
      <c r="AT315" s="197" t="s">
        <v>493</v>
      </c>
      <c r="AU315" s="197" t="s">
        <v>74</v>
      </c>
      <c r="AY315" s="14" t="s">
        <v>129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14" t="s">
        <v>82</v>
      </c>
      <c r="BK315" s="198">
        <f>ROUND(I315*H315,2)</f>
        <v>0</v>
      </c>
      <c r="BL315" s="14" t="s">
        <v>297</v>
      </c>
      <c r="BM315" s="197" t="s">
        <v>548</v>
      </c>
    </row>
    <row r="316" s="2" customFormat="1">
      <c r="A316" s="35"/>
      <c r="B316" s="36"/>
      <c r="C316" s="37"/>
      <c r="D316" s="199" t="s">
        <v>131</v>
      </c>
      <c r="E316" s="37"/>
      <c r="F316" s="200" t="s">
        <v>547</v>
      </c>
      <c r="G316" s="37"/>
      <c r="H316" s="37"/>
      <c r="I316" s="134"/>
      <c r="J316" s="37"/>
      <c r="K316" s="37"/>
      <c r="L316" s="41"/>
      <c r="M316" s="201"/>
      <c r="N316" s="202"/>
      <c r="O316" s="81"/>
      <c r="P316" s="81"/>
      <c r="Q316" s="81"/>
      <c r="R316" s="81"/>
      <c r="S316" s="81"/>
      <c r="T316" s="82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131</v>
      </c>
      <c r="AU316" s="14" t="s">
        <v>74</v>
      </c>
    </row>
    <row r="317" s="2" customFormat="1" ht="21.75" customHeight="1">
      <c r="A317" s="35"/>
      <c r="B317" s="36"/>
      <c r="C317" s="237" t="s">
        <v>549</v>
      </c>
      <c r="D317" s="237" t="s">
        <v>493</v>
      </c>
      <c r="E317" s="238" t="s">
        <v>550</v>
      </c>
      <c r="F317" s="239" t="s">
        <v>551</v>
      </c>
      <c r="G317" s="240" t="s">
        <v>152</v>
      </c>
      <c r="H317" s="241">
        <v>280</v>
      </c>
      <c r="I317" s="242"/>
      <c r="J317" s="243">
        <f>ROUND(I317*H317,2)</f>
        <v>0</v>
      </c>
      <c r="K317" s="239" t="s">
        <v>127</v>
      </c>
      <c r="L317" s="244"/>
      <c r="M317" s="245" t="s">
        <v>19</v>
      </c>
      <c r="N317" s="246" t="s">
        <v>45</v>
      </c>
      <c r="O317" s="81"/>
      <c r="P317" s="195">
        <f>O317*H317</f>
        <v>0</v>
      </c>
      <c r="Q317" s="195">
        <v>0.0010499999999999999</v>
      </c>
      <c r="R317" s="195">
        <f>Q317*H317</f>
        <v>0.29399999999999998</v>
      </c>
      <c r="S317" s="195">
        <v>0</v>
      </c>
      <c r="T317" s="196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7" t="s">
        <v>297</v>
      </c>
      <c r="AT317" s="197" t="s">
        <v>493</v>
      </c>
      <c r="AU317" s="197" t="s">
        <v>74</v>
      </c>
      <c r="AY317" s="14" t="s">
        <v>129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14" t="s">
        <v>82</v>
      </c>
      <c r="BK317" s="198">
        <f>ROUND(I317*H317,2)</f>
        <v>0</v>
      </c>
      <c r="BL317" s="14" t="s">
        <v>297</v>
      </c>
      <c r="BM317" s="197" t="s">
        <v>552</v>
      </c>
    </row>
    <row r="318" s="2" customFormat="1">
      <c r="A318" s="35"/>
      <c r="B318" s="36"/>
      <c r="C318" s="37"/>
      <c r="D318" s="199" t="s">
        <v>131</v>
      </c>
      <c r="E318" s="37"/>
      <c r="F318" s="200" t="s">
        <v>551</v>
      </c>
      <c r="G318" s="37"/>
      <c r="H318" s="37"/>
      <c r="I318" s="134"/>
      <c r="J318" s="37"/>
      <c r="K318" s="37"/>
      <c r="L318" s="41"/>
      <c r="M318" s="201"/>
      <c r="N318" s="202"/>
      <c r="O318" s="81"/>
      <c r="P318" s="81"/>
      <c r="Q318" s="81"/>
      <c r="R318" s="81"/>
      <c r="S318" s="81"/>
      <c r="T318" s="82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131</v>
      </c>
      <c r="AU318" s="14" t="s">
        <v>74</v>
      </c>
    </row>
    <row r="319" s="2" customFormat="1" ht="21.75" customHeight="1">
      <c r="A319" s="35"/>
      <c r="B319" s="36"/>
      <c r="C319" s="237" t="s">
        <v>553</v>
      </c>
      <c r="D319" s="237" t="s">
        <v>493</v>
      </c>
      <c r="E319" s="238" t="s">
        <v>554</v>
      </c>
      <c r="F319" s="239" t="s">
        <v>555</v>
      </c>
      <c r="G319" s="240" t="s">
        <v>152</v>
      </c>
      <c r="H319" s="241">
        <v>140</v>
      </c>
      <c r="I319" s="242"/>
      <c r="J319" s="243">
        <f>ROUND(I319*H319,2)</f>
        <v>0</v>
      </c>
      <c r="K319" s="239" t="s">
        <v>127</v>
      </c>
      <c r="L319" s="244"/>
      <c r="M319" s="245" t="s">
        <v>19</v>
      </c>
      <c r="N319" s="246" t="s">
        <v>45</v>
      </c>
      <c r="O319" s="81"/>
      <c r="P319" s="195">
        <f>O319*H319</f>
        <v>0</v>
      </c>
      <c r="Q319" s="195">
        <v>0.00014999999999999999</v>
      </c>
      <c r="R319" s="195">
        <f>Q319*H319</f>
        <v>0.020999999999999998</v>
      </c>
      <c r="S319" s="195">
        <v>0</v>
      </c>
      <c r="T319" s="196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97" t="s">
        <v>297</v>
      </c>
      <c r="AT319" s="197" t="s">
        <v>493</v>
      </c>
      <c r="AU319" s="197" t="s">
        <v>74</v>
      </c>
      <c r="AY319" s="14" t="s">
        <v>129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14" t="s">
        <v>82</v>
      </c>
      <c r="BK319" s="198">
        <f>ROUND(I319*H319,2)</f>
        <v>0</v>
      </c>
      <c r="BL319" s="14" t="s">
        <v>297</v>
      </c>
      <c r="BM319" s="197" t="s">
        <v>556</v>
      </c>
    </row>
    <row r="320" s="2" customFormat="1">
      <c r="A320" s="35"/>
      <c r="B320" s="36"/>
      <c r="C320" s="37"/>
      <c r="D320" s="199" t="s">
        <v>131</v>
      </c>
      <c r="E320" s="37"/>
      <c r="F320" s="200" t="s">
        <v>555</v>
      </c>
      <c r="G320" s="37"/>
      <c r="H320" s="37"/>
      <c r="I320" s="134"/>
      <c r="J320" s="37"/>
      <c r="K320" s="37"/>
      <c r="L320" s="41"/>
      <c r="M320" s="201"/>
      <c r="N320" s="202"/>
      <c r="O320" s="81"/>
      <c r="P320" s="81"/>
      <c r="Q320" s="81"/>
      <c r="R320" s="81"/>
      <c r="S320" s="81"/>
      <c r="T320" s="82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131</v>
      </c>
      <c r="AU320" s="14" t="s">
        <v>74</v>
      </c>
    </row>
    <row r="321" s="2" customFormat="1" ht="21.75" customHeight="1">
      <c r="A321" s="35"/>
      <c r="B321" s="36"/>
      <c r="C321" s="237" t="s">
        <v>557</v>
      </c>
      <c r="D321" s="237" t="s">
        <v>493</v>
      </c>
      <c r="E321" s="238" t="s">
        <v>558</v>
      </c>
      <c r="F321" s="239" t="s">
        <v>559</v>
      </c>
      <c r="G321" s="240" t="s">
        <v>152</v>
      </c>
      <c r="H321" s="241">
        <v>280</v>
      </c>
      <c r="I321" s="242"/>
      <c r="J321" s="243">
        <f>ROUND(I321*H321,2)</f>
        <v>0</v>
      </c>
      <c r="K321" s="239" t="s">
        <v>127</v>
      </c>
      <c r="L321" s="244"/>
      <c r="M321" s="245" t="s">
        <v>19</v>
      </c>
      <c r="N321" s="246" t="s">
        <v>45</v>
      </c>
      <c r="O321" s="81"/>
      <c r="P321" s="195">
        <f>O321*H321</f>
        <v>0</v>
      </c>
      <c r="Q321" s="195">
        <v>2.0000000000000002E-05</v>
      </c>
      <c r="R321" s="195">
        <f>Q321*H321</f>
        <v>0.0056000000000000008</v>
      </c>
      <c r="S321" s="195">
        <v>0</v>
      </c>
      <c r="T321" s="196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7" t="s">
        <v>297</v>
      </c>
      <c r="AT321" s="197" t="s">
        <v>493</v>
      </c>
      <c r="AU321" s="197" t="s">
        <v>74</v>
      </c>
      <c r="AY321" s="14" t="s">
        <v>129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4" t="s">
        <v>82</v>
      </c>
      <c r="BK321" s="198">
        <f>ROUND(I321*H321,2)</f>
        <v>0</v>
      </c>
      <c r="BL321" s="14" t="s">
        <v>297</v>
      </c>
      <c r="BM321" s="197" t="s">
        <v>560</v>
      </c>
    </row>
    <row r="322" s="2" customFormat="1">
      <c r="A322" s="35"/>
      <c r="B322" s="36"/>
      <c r="C322" s="37"/>
      <c r="D322" s="199" t="s">
        <v>131</v>
      </c>
      <c r="E322" s="37"/>
      <c r="F322" s="200" t="s">
        <v>559</v>
      </c>
      <c r="G322" s="37"/>
      <c r="H322" s="37"/>
      <c r="I322" s="134"/>
      <c r="J322" s="37"/>
      <c r="K322" s="37"/>
      <c r="L322" s="41"/>
      <c r="M322" s="201"/>
      <c r="N322" s="202"/>
      <c r="O322" s="81"/>
      <c r="P322" s="81"/>
      <c r="Q322" s="81"/>
      <c r="R322" s="81"/>
      <c r="S322" s="81"/>
      <c r="T322" s="82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131</v>
      </c>
      <c r="AU322" s="14" t="s">
        <v>74</v>
      </c>
    </row>
    <row r="323" s="2" customFormat="1" ht="21.75" customHeight="1">
      <c r="A323" s="35"/>
      <c r="B323" s="36"/>
      <c r="C323" s="237" t="s">
        <v>561</v>
      </c>
      <c r="D323" s="237" t="s">
        <v>493</v>
      </c>
      <c r="E323" s="238" t="s">
        <v>562</v>
      </c>
      <c r="F323" s="239" t="s">
        <v>563</v>
      </c>
      <c r="G323" s="240" t="s">
        <v>152</v>
      </c>
      <c r="H323" s="241">
        <v>2</v>
      </c>
      <c r="I323" s="242"/>
      <c r="J323" s="243">
        <f>ROUND(I323*H323,2)</f>
        <v>0</v>
      </c>
      <c r="K323" s="239" t="s">
        <v>127</v>
      </c>
      <c r="L323" s="244"/>
      <c r="M323" s="245" t="s">
        <v>19</v>
      </c>
      <c r="N323" s="246" t="s">
        <v>45</v>
      </c>
      <c r="O323" s="81"/>
      <c r="P323" s="195">
        <f>O323*H323</f>
        <v>0</v>
      </c>
      <c r="Q323" s="195">
        <v>0.00164</v>
      </c>
      <c r="R323" s="195">
        <f>Q323*H323</f>
        <v>0.0032799999999999999</v>
      </c>
      <c r="S323" s="195">
        <v>0</v>
      </c>
      <c r="T323" s="196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7" t="s">
        <v>297</v>
      </c>
      <c r="AT323" s="197" t="s">
        <v>493</v>
      </c>
      <c r="AU323" s="197" t="s">
        <v>74</v>
      </c>
      <c r="AY323" s="14" t="s">
        <v>129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14" t="s">
        <v>82</v>
      </c>
      <c r="BK323" s="198">
        <f>ROUND(I323*H323,2)</f>
        <v>0</v>
      </c>
      <c r="BL323" s="14" t="s">
        <v>297</v>
      </c>
      <c r="BM323" s="197" t="s">
        <v>564</v>
      </c>
    </row>
    <row r="324" s="2" customFormat="1">
      <c r="A324" s="35"/>
      <c r="B324" s="36"/>
      <c r="C324" s="37"/>
      <c r="D324" s="199" t="s">
        <v>131</v>
      </c>
      <c r="E324" s="37"/>
      <c r="F324" s="200" t="s">
        <v>563</v>
      </c>
      <c r="G324" s="37"/>
      <c r="H324" s="37"/>
      <c r="I324" s="134"/>
      <c r="J324" s="37"/>
      <c r="K324" s="37"/>
      <c r="L324" s="41"/>
      <c r="M324" s="201"/>
      <c r="N324" s="202"/>
      <c r="O324" s="81"/>
      <c r="P324" s="81"/>
      <c r="Q324" s="81"/>
      <c r="R324" s="81"/>
      <c r="S324" s="81"/>
      <c r="T324" s="82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131</v>
      </c>
      <c r="AU324" s="14" t="s">
        <v>74</v>
      </c>
    </row>
    <row r="325" s="2" customFormat="1" ht="21.75" customHeight="1">
      <c r="A325" s="35"/>
      <c r="B325" s="36"/>
      <c r="C325" s="237" t="s">
        <v>565</v>
      </c>
      <c r="D325" s="237" t="s">
        <v>493</v>
      </c>
      <c r="E325" s="238" t="s">
        <v>566</v>
      </c>
      <c r="F325" s="239" t="s">
        <v>567</v>
      </c>
      <c r="G325" s="240" t="s">
        <v>152</v>
      </c>
      <c r="H325" s="241">
        <v>2</v>
      </c>
      <c r="I325" s="242"/>
      <c r="J325" s="243">
        <f>ROUND(I325*H325,2)</f>
        <v>0</v>
      </c>
      <c r="K325" s="239" t="s">
        <v>127</v>
      </c>
      <c r="L325" s="244"/>
      <c r="M325" s="245" t="s">
        <v>19</v>
      </c>
      <c r="N325" s="246" t="s">
        <v>45</v>
      </c>
      <c r="O325" s="81"/>
      <c r="P325" s="195">
        <f>O325*H325</f>
        <v>0</v>
      </c>
      <c r="Q325" s="195">
        <v>0.0016999999999999999</v>
      </c>
      <c r="R325" s="195">
        <f>Q325*H325</f>
        <v>0.0033999999999999998</v>
      </c>
      <c r="S325" s="195">
        <v>0</v>
      </c>
      <c r="T325" s="196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97" t="s">
        <v>297</v>
      </c>
      <c r="AT325" s="197" t="s">
        <v>493</v>
      </c>
      <c r="AU325" s="197" t="s">
        <v>74</v>
      </c>
      <c r="AY325" s="14" t="s">
        <v>129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4" t="s">
        <v>82</v>
      </c>
      <c r="BK325" s="198">
        <f>ROUND(I325*H325,2)</f>
        <v>0</v>
      </c>
      <c r="BL325" s="14" t="s">
        <v>297</v>
      </c>
      <c r="BM325" s="197" t="s">
        <v>568</v>
      </c>
    </row>
    <row r="326" s="2" customFormat="1">
      <c r="A326" s="35"/>
      <c r="B326" s="36"/>
      <c r="C326" s="37"/>
      <c r="D326" s="199" t="s">
        <v>131</v>
      </c>
      <c r="E326" s="37"/>
      <c r="F326" s="200" t="s">
        <v>567</v>
      </c>
      <c r="G326" s="37"/>
      <c r="H326" s="37"/>
      <c r="I326" s="134"/>
      <c r="J326" s="37"/>
      <c r="K326" s="37"/>
      <c r="L326" s="41"/>
      <c r="M326" s="201"/>
      <c r="N326" s="202"/>
      <c r="O326" s="81"/>
      <c r="P326" s="81"/>
      <c r="Q326" s="81"/>
      <c r="R326" s="81"/>
      <c r="S326" s="81"/>
      <c r="T326" s="82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131</v>
      </c>
      <c r="AU326" s="14" t="s">
        <v>74</v>
      </c>
    </row>
    <row r="327" s="2" customFormat="1" ht="21.75" customHeight="1">
      <c r="A327" s="35"/>
      <c r="B327" s="36"/>
      <c r="C327" s="237" t="s">
        <v>569</v>
      </c>
      <c r="D327" s="237" t="s">
        <v>493</v>
      </c>
      <c r="E327" s="238" t="s">
        <v>570</v>
      </c>
      <c r="F327" s="239" t="s">
        <v>571</v>
      </c>
      <c r="G327" s="240" t="s">
        <v>152</v>
      </c>
      <c r="H327" s="241">
        <v>2</v>
      </c>
      <c r="I327" s="242"/>
      <c r="J327" s="243">
        <f>ROUND(I327*H327,2)</f>
        <v>0</v>
      </c>
      <c r="K327" s="239" t="s">
        <v>127</v>
      </c>
      <c r="L327" s="244"/>
      <c r="M327" s="245" t="s">
        <v>19</v>
      </c>
      <c r="N327" s="246" t="s">
        <v>45</v>
      </c>
      <c r="O327" s="81"/>
      <c r="P327" s="195">
        <f>O327*H327</f>
        <v>0</v>
      </c>
      <c r="Q327" s="195">
        <v>0.0017899999999999999</v>
      </c>
      <c r="R327" s="195">
        <f>Q327*H327</f>
        <v>0.0035799999999999998</v>
      </c>
      <c r="S327" s="195">
        <v>0</v>
      </c>
      <c r="T327" s="19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97" t="s">
        <v>297</v>
      </c>
      <c r="AT327" s="197" t="s">
        <v>493</v>
      </c>
      <c r="AU327" s="197" t="s">
        <v>74</v>
      </c>
      <c r="AY327" s="14" t="s">
        <v>129</v>
      </c>
      <c r="BE327" s="198">
        <f>IF(N327="základní",J327,0)</f>
        <v>0</v>
      </c>
      <c r="BF327" s="198">
        <f>IF(N327="snížená",J327,0)</f>
        <v>0</v>
      </c>
      <c r="BG327" s="198">
        <f>IF(N327="zákl. přenesená",J327,0)</f>
        <v>0</v>
      </c>
      <c r="BH327" s="198">
        <f>IF(N327="sníž. přenesená",J327,0)</f>
        <v>0</v>
      </c>
      <c r="BI327" s="198">
        <f>IF(N327="nulová",J327,0)</f>
        <v>0</v>
      </c>
      <c r="BJ327" s="14" t="s">
        <v>82</v>
      </c>
      <c r="BK327" s="198">
        <f>ROUND(I327*H327,2)</f>
        <v>0</v>
      </c>
      <c r="BL327" s="14" t="s">
        <v>297</v>
      </c>
      <c r="BM327" s="197" t="s">
        <v>572</v>
      </c>
    </row>
    <row r="328" s="2" customFormat="1">
      <c r="A328" s="35"/>
      <c r="B328" s="36"/>
      <c r="C328" s="37"/>
      <c r="D328" s="199" t="s">
        <v>131</v>
      </c>
      <c r="E328" s="37"/>
      <c r="F328" s="200" t="s">
        <v>571</v>
      </c>
      <c r="G328" s="37"/>
      <c r="H328" s="37"/>
      <c r="I328" s="134"/>
      <c r="J328" s="37"/>
      <c r="K328" s="37"/>
      <c r="L328" s="41"/>
      <c r="M328" s="201"/>
      <c r="N328" s="202"/>
      <c r="O328" s="81"/>
      <c r="P328" s="81"/>
      <c r="Q328" s="81"/>
      <c r="R328" s="81"/>
      <c r="S328" s="81"/>
      <c r="T328" s="82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131</v>
      </c>
      <c r="AU328" s="14" t="s">
        <v>74</v>
      </c>
    </row>
    <row r="329" s="2" customFormat="1" ht="21.75" customHeight="1">
      <c r="A329" s="35"/>
      <c r="B329" s="36"/>
      <c r="C329" s="237" t="s">
        <v>573</v>
      </c>
      <c r="D329" s="237" t="s">
        <v>493</v>
      </c>
      <c r="E329" s="238" t="s">
        <v>574</v>
      </c>
      <c r="F329" s="239" t="s">
        <v>575</v>
      </c>
      <c r="G329" s="240" t="s">
        <v>152</v>
      </c>
      <c r="H329" s="241">
        <v>2</v>
      </c>
      <c r="I329" s="242"/>
      <c r="J329" s="243">
        <f>ROUND(I329*H329,2)</f>
        <v>0</v>
      </c>
      <c r="K329" s="239" t="s">
        <v>127</v>
      </c>
      <c r="L329" s="244"/>
      <c r="M329" s="245" t="s">
        <v>19</v>
      </c>
      <c r="N329" s="246" t="s">
        <v>45</v>
      </c>
      <c r="O329" s="81"/>
      <c r="P329" s="195">
        <f>O329*H329</f>
        <v>0</v>
      </c>
      <c r="Q329" s="195">
        <v>0.0018799999999999999</v>
      </c>
      <c r="R329" s="195">
        <f>Q329*H329</f>
        <v>0.0037599999999999999</v>
      </c>
      <c r="S329" s="195">
        <v>0</v>
      </c>
      <c r="T329" s="196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97" t="s">
        <v>297</v>
      </c>
      <c r="AT329" s="197" t="s">
        <v>493</v>
      </c>
      <c r="AU329" s="197" t="s">
        <v>74</v>
      </c>
      <c r="AY329" s="14" t="s">
        <v>129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4" t="s">
        <v>82</v>
      </c>
      <c r="BK329" s="198">
        <f>ROUND(I329*H329,2)</f>
        <v>0</v>
      </c>
      <c r="BL329" s="14" t="s">
        <v>297</v>
      </c>
      <c r="BM329" s="197" t="s">
        <v>576</v>
      </c>
    </row>
    <row r="330" s="2" customFormat="1">
      <c r="A330" s="35"/>
      <c r="B330" s="36"/>
      <c r="C330" s="37"/>
      <c r="D330" s="199" t="s">
        <v>131</v>
      </c>
      <c r="E330" s="37"/>
      <c r="F330" s="200" t="s">
        <v>575</v>
      </c>
      <c r="G330" s="37"/>
      <c r="H330" s="37"/>
      <c r="I330" s="134"/>
      <c r="J330" s="37"/>
      <c r="K330" s="37"/>
      <c r="L330" s="41"/>
      <c r="M330" s="201"/>
      <c r="N330" s="202"/>
      <c r="O330" s="81"/>
      <c r="P330" s="81"/>
      <c r="Q330" s="81"/>
      <c r="R330" s="81"/>
      <c r="S330" s="81"/>
      <c r="T330" s="82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131</v>
      </c>
      <c r="AU330" s="14" t="s">
        <v>74</v>
      </c>
    </row>
    <row r="331" s="2" customFormat="1" ht="21.75" customHeight="1">
      <c r="A331" s="35"/>
      <c r="B331" s="36"/>
      <c r="C331" s="237" t="s">
        <v>577</v>
      </c>
      <c r="D331" s="237" t="s">
        <v>493</v>
      </c>
      <c r="E331" s="238" t="s">
        <v>578</v>
      </c>
      <c r="F331" s="239" t="s">
        <v>579</v>
      </c>
      <c r="G331" s="240" t="s">
        <v>152</v>
      </c>
      <c r="H331" s="241">
        <v>4</v>
      </c>
      <c r="I331" s="242"/>
      <c r="J331" s="243">
        <f>ROUND(I331*H331,2)</f>
        <v>0</v>
      </c>
      <c r="K331" s="239" t="s">
        <v>127</v>
      </c>
      <c r="L331" s="244"/>
      <c r="M331" s="245" t="s">
        <v>19</v>
      </c>
      <c r="N331" s="246" t="s">
        <v>45</v>
      </c>
      <c r="O331" s="81"/>
      <c r="P331" s="195">
        <f>O331*H331</f>
        <v>0</v>
      </c>
      <c r="Q331" s="195">
        <v>0.0019400000000000001</v>
      </c>
      <c r="R331" s="195">
        <f>Q331*H331</f>
        <v>0.0077600000000000004</v>
      </c>
      <c r="S331" s="195">
        <v>0</v>
      </c>
      <c r="T331" s="196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97" t="s">
        <v>297</v>
      </c>
      <c r="AT331" s="197" t="s">
        <v>493</v>
      </c>
      <c r="AU331" s="197" t="s">
        <v>74</v>
      </c>
      <c r="AY331" s="14" t="s">
        <v>129</v>
      </c>
      <c r="BE331" s="198">
        <f>IF(N331="základní",J331,0)</f>
        <v>0</v>
      </c>
      <c r="BF331" s="198">
        <f>IF(N331="snížená",J331,0)</f>
        <v>0</v>
      </c>
      <c r="BG331" s="198">
        <f>IF(N331="zákl. přenesená",J331,0)</f>
        <v>0</v>
      </c>
      <c r="BH331" s="198">
        <f>IF(N331="sníž. přenesená",J331,0)</f>
        <v>0</v>
      </c>
      <c r="BI331" s="198">
        <f>IF(N331="nulová",J331,0)</f>
        <v>0</v>
      </c>
      <c r="BJ331" s="14" t="s">
        <v>82</v>
      </c>
      <c r="BK331" s="198">
        <f>ROUND(I331*H331,2)</f>
        <v>0</v>
      </c>
      <c r="BL331" s="14" t="s">
        <v>297</v>
      </c>
      <c r="BM331" s="197" t="s">
        <v>580</v>
      </c>
    </row>
    <row r="332" s="2" customFormat="1">
      <c r="A332" s="35"/>
      <c r="B332" s="36"/>
      <c r="C332" s="37"/>
      <c r="D332" s="199" t="s">
        <v>131</v>
      </c>
      <c r="E332" s="37"/>
      <c r="F332" s="200" t="s">
        <v>579</v>
      </c>
      <c r="G332" s="37"/>
      <c r="H332" s="37"/>
      <c r="I332" s="134"/>
      <c r="J332" s="37"/>
      <c r="K332" s="37"/>
      <c r="L332" s="41"/>
      <c r="M332" s="201"/>
      <c r="N332" s="202"/>
      <c r="O332" s="81"/>
      <c r="P332" s="81"/>
      <c r="Q332" s="81"/>
      <c r="R332" s="81"/>
      <c r="S332" s="81"/>
      <c r="T332" s="82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131</v>
      </c>
      <c r="AU332" s="14" t="s">
        <v>74</v>
      </c>
    </row>
    <row r="333" s="2" customFormat="1" ht="21.75" customHeight="1">
      <c r="A333" s="35"/>
      <c r="B333" s="36"/>
      <c r="C333" s="237" t="s">
        <v>581</v>
      </c>
      <c r="D333" s="237" t="s">
        <v>493</v>
      </c>
      <c r="E333" s="238" t="s">
        <v>582</v>
      </c>
      <c r="F333" s="239" t="s">
        <v>583</v>
      </c>
      <c r="G333" s="240" t="s">
        <v>152</v>
      </c>
      <c r="H333" s="241">
        <v>2</v>
      </c>
      <c r="I333" s="242"/>
      <c r="J333" s="243">
        <f>ROUND(I333*H333,2)</f>
        <v>0</v>
      </c>
      <c r="K333" s="239" t="s">
        <v>127</v>
      </c>
      <c r="L333" s="244"/>
      <c r="M333" s="245" t="s">
        <v>19</v>
      </c>
      <c r="N333" s="246" t="s">
        <v>45</v>
      </c>
      <c r="O333" s="81"/>
      <c r="P333" s="195">
        <f>O333*H333</f>
        <v>0</v>
      </c>
      <c r="Q333" s="195">
        <v>0.0020600000000000002</v>
      </c>
      <c r="R333" s="195">
        <f>Q333*H333</f>
        <v>0.0041200000000000004</v>
      </c>
      <c r="S333" s="195">
        <v>0</v>
      </c>
      <c r="T333" s="196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7" t="s">
        <v>297</v>
      </c>
      <c r="AT333" s="197" t="s">
        <v>493</v>
      </c>
      <c r="AU333" s="197" t="s">
        <v>74</v>
      </c>
      <c r="AY333" s="14" t="s">
        <v>129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4" t="s">
        <v>82</v>
      </c>
      <c r="BK333" s="198">
        <f>ROUND(I333*H333,2)</f>
        <v>0</v>
      </c>
      <c r="BL333" s="14" t="s">
        <v>297</v>
      </c>
      <c r="BM333" s="197" t="s">
        <v>584</v>
      </c>
    </row>
    <row r="334" s="2" customFormat="1">
      <c r="A334" s="35"/>
      <c r="B334" s="36"/>
      <c r="C334" s="37"/>
      <c r="D334" s="199" t="s">
        <v>131</v>
      </c>
      <c r="E334" s="37"/>
      <c r="F334" s="200" t="s">
        <v>583</v>
      </c>
      <c r="G334" s="37"/>
      <c r="H334" s="37"/>
      <c r="I334" s="134"/>
      <c r="J334" s="37"/>
      <c r="K334" s="37"/>
      <c r="L334" s="41"/>
      <c r="M334" s="201"/>
      <c r="N334" s="202"/>
      <c r="O334" s="81"/>
      <c r="P334" s="81"/>
      <c r="Q334" s="81"/>
      <c r="R334" s="81"/>
      <c r="S334" s="81"/>
      <c r="T334" s="82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131</v>
      </c>
      <c r="AU334" s="14" t="s">
        <v>74</v>
      </c>
    </row>
    <row r="335" s="2" customFormat="1" ht="21.75" customHeight="1">
      <c r="A335" s="35"/>
      <c r="B335" s="36"/>
      <c r="C335" s="237" t="s">
        <v>585</v>
      </c>
      <c r="D335" s="237" t="s">
        <v>493</v>
      </c>
      <c r="E335" s="238" t="s">
        <v>586</v>
      </c>
      <c r="F335" s="239" t="s">
        <v>587</v>
      </c>
      <c r="G335" s="240" t="s">
        <v>152</v>
      </c>
      <c r="H335" s="241">
        <v>2</v>
      </c>
      <c r="I335" s="242"/>
      <c r="J335" s="243">
        <f>ROUND(I335*H335,2)</f>
        <v>0</v>
      </c>
      <c r="K335" s="239" t="s">
        <v>127</v>
      </c>
      <c r="L335" s="244"/>
      <c r="M335" s="245" t="s">
        <v>19</v>
      </c>
      <c r="N335" s="246" t="s">
        <v>45</v>
      </c>
      <c r="O335" s="81"/>
      <c r="P335" s="195">
        <f>O335*H335</f>
        <v>0</v>
      </c>
      <c r="Q335" s="195">
        <v>0.0021800000000000001</v>
      </c>
      <c r="R335" s="195">
        <f>Q335*H335</f>
        <v>0.0043600000000000002</v>
      </c>
      <c r="S335" s="195">
        <v>0</v>
      </c>
      <c r="T335" s="196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7" t="s">
        <v>297</v>
      </c>
      <c r="AT335" s="197" t="s">
        <v>493</v>
      </c>
      <c r="AU335" s="197" t="s">
        <v>74</v>
      </c>
      <c r="AY335" s="14" t="s">
        <v>129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14" t="s">
        <v>82</v>
      </c>
      <c r="BK335" s="198">
        <f>ROUND(I335*H335,2)</f>
        <v>0</v>
      </c>
      <c r="BL335" s="14" t="s">
        <v>297</v>
      </c>
      <c r="BM335" s="197" t="s">
        <v>588</v>
      </c>
    </row>
    <row r="336" s="2" customFormat="1">
      <c r="A336" s="35"/>
      <c r="B336" s="36"/>
      <c r="C336" s="37"/>
      <c r="D336" s="199" t="s">
        <v>131</v>
      </c>
      <c r="E336" s="37"/>
      <c r="F336" s="200" t="s">
        <v>587</v>
      </c>
      <c r="G336" s="37"/>
      <c r="H336" s="37"/>
      <c r="I336" s="134"/>
      <c r="J336" s="37"/>
      <c r="K336" s="37"/>
      <c r="L336" s="41"/>
      <c r="M336" s="201"/>
      <c r="N336" s="202"/>
      <c r="O336" s="81"/>
      <c r="P336" s="81"/>
      <c r="Q336" s="81"/>
      <c r="R336" s="81"/>
      <c r="S336" s="81"/>
      <c r="T336" s="82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131</v>
      </c>
      <c r="AU336" s="14" t="s">
        <v>74</v>
      </c>
    </row>
    <row r="337" s="2" customFormat="1" ht="21.75" customHeight="1">
      <c r="A337" s="35"/>
      <c r="B337" s="36"/>
      <c r="C337" s="237" t="s">
        <v>589</v>
      </c>
      <c r="D337" s="237" t="s">
        <v>493</v>
      </c>
      <c r="E337" s="238" t="s">
        <v>590</v>
      </c>
      <c r="F337" s="239" t="s">
        <v>591</v>
      </c>
      <c r="G337" s="240" t="s">
        <v>152</v>
      </c>
      <c r="H337" s="241">
        <v>2</v>
      </c>
      <c r="I337" s="242"/>
      <c r="J337" s="243">
        <f>ROUND(I337*H337,2)</f>
        <v>0</v>
      </c>
      <c r="K337" s="239" t="s">
        <v>127</v>
      </c>
      <c r="L337" s="244"/>
      <c r="M337" s="245" t="s">
        <v>19</v>
      </c>
      <c r="N337" s="246" t="s">
        <v>45</v>
      </c>
      <c r="O337" s="81"/>
      <c r="P337" s="195">
        <f>O337*H337</f>
        <v>0</v>
      </c>
      <c r="Q337" s="195">
        <v>0.0022699999999999999</v>
      </c>
      <c r="R337" s="195">
        <f>Q337*H337</f>
        <v>0.0045399999999999998</v>
      </c>
      <c r="S337" s="195">
        <v>0</v>
      </c>
      <c r="T337" s="196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7" t="s">
        <v>297</v>
      </c>
      <c r="AT337" s="197" t="s">
        <v>493</v>
      </c>
      <c r="AU337" s="197" t="s">
        <v>74</v>
      </c>
      <c r="AY337" s="14" t="s">
        <v>129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14" t="s">
        <v>82</v>
      </c>
      <c r="BK337" s="198">
        <f>ROUND(I337*H337,2)</f>
        <v>0</v>
      </c>
      <c r="BL337" s="14" t="s">
        <v>297</v>
      </c>
      <c r="BM337" s="197" t="s">
        <v>592</v>
      </c>
    </row>
    <row r="338" s="2" customFormat="1">
      <c r="A338" s="35"/>
      <c r="B338" s="36"/>
      <c r="C338" s="37"/>
      <c r="D338" s="199" t="s">
        <v>131</v>
      </c>
      <c r="E338" s="37"/>
      <c r="F338" s="200" t="s">
        <v>591</v>
      </c>
      <c r="G338" s="37"/>
      <c r="H338" s="37"/>
      <c r="I338" s="134"/>
      <c r="J338" s="37"/>
      <c r="K338" s="37"/>
      <c r="L338" s="41"/>
      <c r="M338" s="201"/>
      <c r="N338" s="202"/>
      <c r="O338" s="81"/>
      <c r="P338" s="81"/>
      <c r="Q338" s="81"/>
      <c r="R338" s="81"/>
      <c r="S338" s="81"/>
      <c r="T338" s="82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131</v>
      </c>
      <c r="AU338" s="14" t="s">
        <v>74</v>
      </c>
    </row>
    <row r="339" s="2" customFormat="1" ht="21.75" customHeight="1">
      <c r="A339" s="35"/>
      <c r="B339" s="36"/>
      <c r="C339" s="237" t="s">
        <v>593</v>
      </c>
      <c r="D339" s="237" t="s">
        <v>493</v>
      </c>
      <c r="E339" s="238" t="s">
        <v>594</v>
      </c>
      <c r="F339" s="239" t="s">
        <v>595</v>
      </c>
      <c r="G339" s="240" t="s">
        <v>152</v>
      </c>
      <c r="H339" s="241">
        <v>2</v>
      </c>
      <c r="I339" s="242"/>
      <c r="J339" s="243">
        <f>ROUND(I339*H339,2)</f>
        <v>0</v>
      </c>
      <c r="K339" s="239" t="s">
        <v>127</v>
      </c>
      <c r="L339" s="244"/>
      <c r="M339" s="245" t="s">
        <v>19</v>
      </c>
      <c r="N339" s="246" t="s">
        <v>45</v>
      </c>
      <c r="O339" s="81"/>
      <c r="P339" s="195">
        <f>O339*H339</f>
        <v>0</v>
      </c>
      <c r="Q339" s="195">
        <v>0.0023600000000000001</v>
      </c>
      <c r="R339" s="195">
        <f>Q339*H339</f>
        <v>0.0047200000000000002</v>
      </c>
      <c r="S339" s="195">
        <v>0</v>
      </c>
      <c r="T339" s="196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7" t="s">
        <v>297</v>
      </c>
      <c r="AT339" s="197" t="s">
        <v>493</v>
      </c>
      <c r="AU339" s="197" t="s">
        <v>74</v>
      </c>
      <c r="AY339" s="14" t="s">
        <v>129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14" t="s">
        <v>82</v>
      </c>
      <c r="BK339" s="198">
        <f>ROUND(I339*H339,2)</f>
        <v>0</v>
      </c>
      <c r="BL339" s="14" t="s">
        <v>297</v>
      </c>
      <c r="BM339" s="197" t="s">
        <v>596</v>
      </c>
    </row>
    <row r="340" s="2" customFormat="1">
      <c r="A340" s="35"/>
      <c r="B340" s="36"/>
      <c r="C340" s="37"/>
      <c r="D340" s="199" t="s">
        <v>131</v>
      </c>
      <c r="E340" s="37"/>
      <c r="F340" s="200" t="s">
        <v>595</v>
      </c>
      <c r="G340" s="37"/>
      <c r="H340" s="37"/>
      <c r="I340" s="134"/>
      <c r="J340" s="37"/>
      <c r="K340" s="37"/>
      <c r="L340" s="41"/>
      <c r="M340" s="201"/>
      <c r="N340" s="202"/>
      <c r="O340" s="81"/>
      <c r="P340" s="81"/>
      <c r="Q340" s="81"/>
      <c r="R340" s="81"/>
      <c r="S340" s="81"/>
      <c r="T340" s="82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131</v>
      </c>
      <c r="AU340" s="14" t="s">
        <v>74</v>
      </c>
    </row>
    <row r="341" s="2" customFormat="1" ht="21.75" customHeight="1">
      <c r="A341" s="35"/>
      <c r="B341" s="36"/>
      <c r="C341" s="237" t="s">
        <v>597</v>
      </c>
      <c r="D341" s="237" t="s">
        <v>493</v>
      </c>
      <c r="E341" s="238" t="s">
        <v>598</v>
      </c>
      <c r="F341" s="239" t="s">
        <v>599</v>
      </c>
      <c r="G341" s="240" t="s">
        <v>152</v>
      </c>
      <c r="H341" s="241">
        <v>2</v>
      </c>
      <c r="I341" s="242"/>
      <c r="J341" s="243">
        <f>ROUND(I341*H341,2)</f>
        <v>0</v>
      </c>
      <c r="K341" s="239" t="s">
        <v>127</v>
      </c>
      <c r="L341" s="244"/>
      <c r="M341" s="245" t="s">
        <v>19</v>
      </c>
      <c r="N341" s="246" t="s">
        <v>45</v>
      </c>
      <c r="O341" s="81"/>
      <c r="P341" s="195">
        <f>O341*H341</f>
        <v>0</v>
      </c>
      <c r="Q341" s="195">
        <v>0.00197</v>
      </c>
      <c r="R341" s="195">
        <f>Q341*H341</f>
        <v>0.0039399999999999999</v>
      </c>
      <c r="S341" s="195">
        <v>0</v>
      </c>
      <c r="T341" s="196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197" t="s">
        <v>297</v>
      </c>
      <c r="AT341" s="197" t="s">
        <v>493</v>
      </c>
      <c r="AU341" s="197" t="s">
        <v>74</v>
      </c>
      <c r="AY341" s="14" t="s">
        <v>129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4" t="s">
        <v>82</v>
      </c>
      <c r="BK341" s="198">
        <f>ROUND(I341*H341,2)</f>
        <v>0</v>
      </c>
      <c r="BL341" s="14" t="s">
        <v>297</v>
      </c>
      <c r="BM341" s="197" t="s">
        <v>600</v>
      </c>
    </row>
    <row r="342" s="2" customFormat="1">
      <c r="A342" s="35"/>
      <c r="B342" s="36"/>
      <c r="C342" s="37"/>
      <c r="D342" s="199" t="s">
        <v>131</v>
      </c>
      <c r="E342" s="37"/>
      <c r="F342" s="200" t="s">
        <v>599</v>
      </c>
      <c r="G342" s="37"/>
      <c r="H342" s="37"/>
      <c r="I342" s="134"/>
      <c r="J342" s="37"/>
      <c r="K342" s="37"/>
      <c r="L342" s="41"/>
      <c r="M342" s="201"/>
      <c r="N342" s="202"/>
      <c r="O342" s="81"/>
      <c r="P342" s="81"/>
      <c r="Q342" s="81"/>
      <c r="R342" s="81"/>
      <c r="S342" s="81"/>
      <c r="T342" s="82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131</v>
      </c>
      <c r="AU342" s="14" t="s">
        <v>74</v>
      </c>
    </row>
    <row r="343" s="2" customFormat="1" ht="21.75" customHeight="1">
      <c r="A343" s="35"/>
      <c r="B343" s="36"/>
      <c r="C343" s="237" t="s">
        <v>601</v>
      </c>
      <c r="D343" s="237" t="s">
        <v>493</v>
      </c>
      <c r="E343" s="238" t="s">
        <v>602</v>
      </c>
      <c r="F343" s="239" t="s">
        <v>603</v>
      </c>
      <c r="G343" s="240" t="s">
        <v>152</v>
      </c>
      <c r="H343" s="241">
        <v>44</v>
      </c>
      <c r="I343" s="242"/>
      <c r="J343" s="243">
        <f>ROUND(I343*H343,2)</f>
        <v>0</v>
      </c>
      <c r="K343" s="239" t="s">
        <v>127</v>
      </c>
      <c r="L343" s="244"/>
      <c r="M343" s="245" t="s">
        <v>19</v>
      </c>
      <c r="N343" s="246" t="s">
        <v>45</v>
      </c>
      <c r="O343" s="81"/>
      <c r="P343" s="195">
        <f>O343*H343</f>
        <v>0</v>
      </c>
      <c r="Q343" s="195">
        <v>0</v>
      </c>
      <c r="R343" s="195">
        <f>Q343*H343</f>
        <v>0</v>
      </c>
      <c r="S343" s="195">
        <v>0</v>
      </c>
      <c r="T343" s="196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7" t="s">
        <v>297</v>
      </c>
      <c r="AT343" s="197" t="s">
        <v>493</v>
      </c>
      <c r="AU343" s="197" t="s">
        <v>74</v>
      </c>
      <c r="AY343" s="14" t="s">
        <v>129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14" t="s">
        <v>82</v>
      </c>
      <c r="BK343" s="198">
        <f>ROUND(I343*H343,2)</f>
        <v>0</v>
      </c>
      <c r="BL343" s="14" t="s">
        <v>297</v>
      </c>
      <c r="BM343" s="197" t="s">
        <v>604</v>
      </c>
    </row>
    <row r="344" s="2" customFormat="1">
      <c r="A344" s="35"/>
      <c r="B344" s="36"/>
      <c r="C344" s="37"/>
      <c r="D344" s="199" t="s">
        <v>131</v>
      </c>
      <c r="E344" s="37"/>
      <c r="F344" s="200" t="s">
        <v>603</v>
      </c>
      <c r="G344" s="37"/>
      <c r="H344" s="37"/>
      <c r="I344" s="134"/>
      <c r="J344" s="37"/>
      <c r="K344" s="37"/>
      <c r="L344" s="41"/>
      <c r="M344" s="201"/>
      <c r="N344" s="202"/>
      <c r="O344" s="81"/>
      <c r="P344" s="81"/>
      <c r="Q344" s="81"/>
      <c r="R344" s="81"/>
      <c r="S344" s="81"/>
      <c r="T344" s="82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131</v>
      </c>
      <c r="AU344" s="14" t="s">
        <v>74</v>
      </c>
    </row>
    <row r="345" s="2" customFormat="1" ht="21.75" customHeight="1">
      <c r="A345" s="35"/>
      <c r="B345" s="36"/>
      <c r="C345" s="237" t="s">
        <v>605</v>
      </c>
      <c r="D345" s="237" t="s">
        <v>493</v>
      </c>
      <c r="E345" s="238" t="s">
        <v>606</v>
      </c>
      <c r="F345" s="239" t="s">
        <v>607</v>
      </c>
      <c r="G345" s="240" t="s">
        <v>152</v>
      </c>
      <c r="H345" s="241">
        <v>44</v>
      </c>
      <c r="I345" s="242"/>
      <c r="J345" s="243">
        <f>ROUND(I345*H345,2)</f>
        <v>0</v>
      </c>
      <c r="K345" s="239" t="s">
        <v>127</v>
      </c>
      <c r="L345" s="244"/>
      <c r="M345" s="245" t="s">
        <v>19</v>
      </c>
      <c r="N345" s="246" t="s">
        <v>45</v>
      </c>
      <c r="O345" s="81"/>
      <c r="P345" s="195">
        <f>O345*H345</f>
        <v>0</v>
      </c>
      <c r="Q345" s="195">
        <v>0</v>
      </c>
      <c r="R345" s="195">
        <f>Q345*H345</f>
        <v>0</v>
      </c>
      <c r="S345" s="195">
        <v>0</v>
      </c>
      <c r="T345" s="196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7" t="s">
        <v>297</v>
      </c>
      <c r="AT345" s="197" t="s">
        <v>493</v>
      </c>
      <c r="AU345" s="197" t="s">
        <v>74</v>
      </c>
      <c r="AY345" s="14" t="s">
        <v>129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14" t="s">
        <v>82</v>
      </c>
      <c r="BK345" s="198">
        <f>ROUND(I345*H345,2)</f>
        <v>0</v>
      </c>
      <c r="BL345" s="14" t="s">
        <v>297</v>
      </c>
      <c r="BM345" s="197" t="s">
        <v>608</v>
      </c>
    </row>
    <row r="346" s="2" customFormat="1">
      <c r="A346" s="35"/>
      <c r="B346" s="36"/>
      <c r="C346" s="37"/>
      <c r="D346" s="199" t="s">
        <v>131</v>
      </c>
      <c r="E346" s="37"/>
      <c r="F346" s="200" t="s">
        <v>607</v>
      </c>
      <c r="G346" s="37"/>
      <c r="H346" s="37"/>
      <c r="I346" s="134"/>
      <c r="J346" s="37"/>
      <c r="K346" s="37"/>
      <c r="L346" s="41"/>
      <c r="M346" s="201"/>
      <c r="N346" s="202"/>
      <c r="O346" s="81"/>
      <c r="P346" s="81"/>
      <c r="Q346" s="81"/>
      <c r="R346" s="81"/>
      <c r="S346" s="81"/>
      <c r="T346" s="82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131</v>
      </c>
      <c r="AU346" s="14" t="s">
        <v>74</v>
      </c>
    </row>
    <row r="347" s="2" customFormat="1" ht="21.75" customHeight="1">
      <c r="A347" s="35"/>
      <c r="B347" s="36"/>
      <c r="C347" s="237" t="s">
        <v>609</v>
      </c>
      <c r="D347" s="237" t="s">
        <v>493</v>
      </c>
      <c r="E347" s="238" t="s">
        <v>610</v>
      </c>
      <c r="F347" s="239" t="s">
        <v>611</v>
      </c>
      <c r="G347" s="240" t="s">
        <v>152</v>
      </c>
      <c r="H347" s="241">
        <v>88</v>
      </c>
      <c r="I347" s="242"/>
      <c r="J347" s="243">
        <f>ROUND(I347*H347,2)</f>
        <v>0</v>
      </c>
      <c r="K347" s="239" t="s">
        <v>127</v>
      </c>
      <c r="L347" s="244"/>
      <c r="M347" s="245" t="s">
        <v>19</v>
      </c>
      <c r="N347" s="246" t="s">
        <v>45</v>
      </c>
      <c r="O347" s="81"/>
      <c r="P347" s="195">
        <f>O347*H347</f>
        <v>0</v>
      </c>
      <c r="Q347" s="195">
        <v>0.00014999999999999999</v>
      </c>
      <c r="R347" s="195">
        <f>Q347*H347</f>
        <v>0.013199999999999998</v>
      </c>
      <c r="S347" s="195">
        <v>0</v>
      </c>
      <c r="T347" s="196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7" t="s">
        <v>297</v>
      </c>
      <c r="AT347" s="197" t="s">
        <v>493</v>
      </c>
      <c r="AU347" s="197" t="s">
        <v>74</v>
      </c>
      <c r="AY347" s="14" t="s">
        <v>129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14" t="s">
        <v>82</v>
      </c>
      <c r="BK347" s="198">
        <f>ROUND(I347*H347,2)</f>
        <v>0</v>
      </c>
      <c r="BL347" s="14" t="s">
        <v>297</v>
      </c>
      <c r="BM347" s="197" t="s">
        <v>612</v>
      </c>
    </row>
    <row r="348" s="2" customFormat="1">
      <c r="A348" s="35"/>
      <c r="B348" s="36"/>
      <c r="C348" s="37"/>
      <c r="D348" s="199" t="s">
        <v>131</v>
      </c>
      <c r="E348" s="37"/>
      <c r="F348" s="200" t="s">
        <v>611</v>
      </c>
      <c r="G348" s="37"/>
      <c r="H348" s="37"/>
      <c r="I348" s="134"/>
      <c r="J348" s="37"/>
      <c r="K348" s="37"/>
      <c r="L348" s="41"/>
      <c r="M348" s="247"/>
      <c r="N348" s="248"/>
      <c r="O348" s="249"/>
      <c r="P348" s="249"/>
      <c r="Q348" s="249"/>
      <c r="R348" s="249"/>
      <c r="S348" s="249"/>
      <c r="T348" s="250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131</v>
      </c>
      <c r="AU348" s="14" t="s">
        <v>74</v>
      </c>
    </row>
    <row r="349" s="2" customFormat="1" ht="6.96" customHeight="1">
      <c r="A349" s="35"/>
      <c r="B349" s="56"/>
      <c r="C349" s="57"/>
      <c r="D349" s="57"/>
      <c r="E349" s="57"/>
      <c r="F349" s="57"/>
      <c r="G349" s="57"/>
      <c r="H349" s="57"/>
      <c r="I349" s="164"/>
      <c r="J349" s="57"/>
      <c r="K349" s="57"/>
      <c r="L349" s="41"/>
      <c r="M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</row>
  </sheetData>
  <sheetProtection sheet="1" autoFilter="0" formatColumns="0" formatRows="0" objects="1" scenarios="1" spinCount="100000" saltValue="k6WnhizTptk3ND5Q2BN+pO7pbkbqtyXTcSNeYLEWJERJ4WcvCoOB1lcyax51iSXJ+6nd1rIi97irB8JISZQBSw==" hashValue="DadoY5EFYZUYoveQsLRnT2s+Hx7b2pa/Kb0ujyBPDPHFzFKBI6ApzvU90uvEM0AdahiRcDRZ6K0UbBN/BIn6aw==" algorithmName="SHA-512" password="CC35"/>
  <autoFilter ref="C78:K34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7"/>
      <c r="AT3" s="14" t="s">
        <v>84</v>
      </c>
    </row>
    <row r="4" hidden="1" s="1" customFormat="1" ht="24.96" customHeight="1">
      <c r="B4" s="17"/>
      <c r="D4" s="130" t="s">
        <v>103</v>
      </c>
      <c r="I4" s="125"/>
      <c r="L4" s="17"/>
      <c r="M4" s="131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2" t="s">
        <v>16</v>
      </c>
      <c r="I6" s="125"/>
      <c r="L6" s="17"/>
    </row>
    <row r="7" hidden="1" s="1" customFormat="1" ht="16.5" customHeight="1">
      <c r="B7" s="17"/>
      <c r="E7" s="133" t="str">
        <f>'Rekapitulace stavby'!K6</f>
        <v>Oprava kolejí a výhybek v ŽST Cheb</v>
      </c>
      <c r="F7" s="132"/>
      <c r="G7" s="132"/>
      <c r="H7" s="132"/>
      <c r="I7" s="125"/>
      <c r="L7" s="17"/>
    </row>
    <row r="8" hidden="1" s="2" customFormat="1" ht="12" customHeight="1">
      <c r="A8" s="35"/>
      <c r="B8" s="41"/>
      <c r="C8" s="35"/>
      <c r="D8" s="132" t="s">
        <v>104</v>
      </c>
      <c r="E8" s="35"/>
      <c r="F8" s="35"/>
      <c r="G8" s="35"/>
      <c r="H8" s="35"/>
      <c r="I8" s="134"/>
      <c r="J8" s="35"/>
      <c r="K8" s="35"/>
      <c r="L8" s="1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6" t="s">
        <v>613</v>
      </c>
      <c r="F9" s="35"/>
      <c r="G9" s="35"/>
      <c r="H9" s="35"/>
      <c r="I9" s="134"/>
      <c r="J9" s="35"/>
      <c r="K9" s="35"/>
      <c r="L9" s="1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4"/>
      <c r="J10" s="35"/>
      <c r="K10" s="35"/>
      <c r="L10" s="1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2" t="s">
        <v>18</v>
      </c>
      <c r="E11" s="35"/>
      <c r="F11" s="137" t="s">
        <v>19</v>
      </c>
      <c r="G11" s="35"/>
      <c r="H11" s="35"/>
      <c r="I11" s="138" t="s">
        <v>20</v>
      </c>
      <c r="J11" s="137" t="s">
        <v>19</v>
      </c>
      <c r="K11" s="35"/>
      <c r="L11" s="1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2" t="s">
        <v>21</v>
      </c>
      <c r="E12" s="35"/>
      <c r="F12" s="137" t="s">
        <v>22</v>
      </c>
      <c r="G12" s="35"/>
      <c r="H12" s="35"/>
      <c r="I12" s="138" t="s">
        <v>23</v>
      </c>
      <c r="J12" s="139" t="str">
        <f>'Rekapitulace stavby'!AN8</f>
        <v>14. 2. 2020</v>
      </c>
      <c r="K12" s="35"/>
      <c r="L12" s="1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4"/>
      <c r="J13" s="35"/>
      <c r="K13" s="35"/>
      <c r="L13" s="1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2" t="s">
        <v>25</v>
      </c>
      <c r="E14" s="35"/>
      <c r="F14" s="35"/>
      <c r="G14" s="35"/>
      <c r="H14" s="35"/>
      <c r="I14" s="138" t="s">
        <v>26</v>
      </c>
      <c r="J14" s="137" t="s">
        <v>27</v>
      </c>
      <c r="K14" s="35"/>
      <c r="L14" s="1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7" t="s">
        <v>28</v>
      </c>
      <c r="F15" s="35"/>
      <c r="G15" s="35"/>
      <c r="H15" s="35"/>
      <c r="I15" s="138" t="s">
        <v>29</v>
      </c>
      <c r="J15" s="137" t="s">
        <v>30</v>
      </c>
      <c r="K15" s="35"/>
      <c r="L15" s="1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4"/>
      <c r="J16" s="35"/>
      <c r="K16" s="35"/>
      <c r="L16" s="1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2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1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7"/>
      <c r="G18" s="137"/>
      <c r="H18" s="137"/>
      <c r="I18" s="138" t="s">
        <v>29</v>
      </c>
      <c r="J18" s="30" t="str">
        <f>'Rekapitulace stavby'!AN14</f>
        <v>Vyplň údaj</v>
      </c>
      <c r="K18" s="35"/>
      <c r="L18" s="1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4"/>
      <c r="J19" s="35"/>
      <c r="K19" s="35"/>
      <c r="L19" s="1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2" t="s">
        <v>33</v>
      </c>
      <c r="E20" s="35"/>
      <c r="F20" s="35"/>
      <c r="G20" s="35"/>
      <c r="H20" s="35"/>
      <c r="I20" s="138" t="s">
        <v>26</v>
      </c>
      <c r="J20" s="137" t="s">
        <v>19</v>
      </c>
      <c r="K20" s="35"/>
      <c r="L20" s="1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7" t="s">
        <v>34</v>
      </c>
      <c r="F21" s="35"/>
      <c r="G21" s="35"/>
      <c r="H21" s="35"/>
      <c r="I21" s="138" t="s">
        <v>29</v>
      </c>
      <c r="J21" s="137" t="s">
        <v>19</v>
      </c>
      <c r="K21" s="35"/>
      <c r="L21" s="1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4"/>
      <c r="J22" s="35"/>
      <c r="K22" s="35"/>
      <c r="L22" s="1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2" t="s">
        <v>36</v>
      </c>
      <c r="E23" s="35"/>
      <c r="F23" s="35"/>
      <c r="G23" s="35"/>
      <c r="H23" s="35"/>
      <c r="I23" s="138" t="s">
        <v>26</v>
      </c>
      <c r="J23" s="137" t="s">
        <v>19</v>
      </c>
      <c r="K23" s="35"/>
      <c r="L23" s="1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7" t="s">
        <v>37</v>
      </c>
      <c r="F24" s="35"/>
      <c r="G24" s="35"/>
      <c r="H24" s="35"/>
      <c r="I24" s="138" t="s">
        <v>29</v>
      </c>
      <c r="J24" s="137" t="s">
        <v>19</v>
      </c>
      <c r="K24" s="35"/>
      <c r="L24" s="1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4"/>
      <c r="J25" s="35"/>
      <c r="K25" s="35"/>
      <c r="L25" s="1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2" t="s">
        <v>38</v>
      </c>
      <c r="E26" s="35"/>
      <c r="F26" s="35"/>
      <c r="G26" s="35"/>
      <c r="H26" s="35"/>
      <c r="I26" s="134"/>
      <c r="J26" s="35"/>
      <c r="K26" s="35"/>
      <c r="L26" s="1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4"/>
      <c r="J28" s="35"/>
      <c r="K28" s="35"/>
      <c r="L28" s="1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1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40</v>
      </c>
      <c r="E30" s="35"/>
      <c r="F30" s="35"/>
      <c r="G30" s="35"/>
      <c r="H30" s="35"/>
      <c r="I30" s="134"/>
      <c r="J30" s="148">
        <f>ROUND(J79, 2)</f>
        <v>0</v>
      </c>
      <c r="K30" s="35"/>
      <c r="L30" s="1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5"/>
      <c r="E31" s="145"/>
      <c r="F31" s="145"/>
      <c r="G31" s="145"/>
      <c r="H31" s="145"/>
      <c r="I31" s="146"/>
      <c r="J31" s="145"/>
      <c r="K31" s="145"/>
      <c r="L31" s="1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42</v>
      </c>
      <c r="G32" s="35"/>
      <c r="H32" s="35"/>
      <c r="I32" s="150" t="s">
        <v>41</v>
      </c>
      <c r="J32" s="149" t="s">
        <v>43</v>
      </c>
      <c r="K32" s="35"/>
      <c r="L32" s="1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44</v>
      </c>
      <c r="E33" s="132" t="s">
        <v>45</v>
      </c>
      <c r="F33" s="152">
        <f>ROUND((SUM(BE79:BE181)),  2)</f>
        <v>0</v>
      </c>
      <c r="G33" s="35"/>
      <c r="H33" s="35"/>
      <c r="I33" s="153">
        <v>0.20999999999999999</v>
      </c>
      <c r="J33" s="152">
        <f>ROUND(((SUM(BE79:BE181))*I33),  2)</f>
        <v>0</v>
      </c>
      <c r="K33" s="35"/>
      <c r="L33" s="1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46</v>
      </c>
      <c r="F34" s="152">
        <f>ROUND((SUM(BF79:BF181)),  2)</f>
        <v>0</v>
      </c>
      <c r="G34" s="35"/>
      <c r="H34" s="35"/>
      <c r="I34" s="153">
        <v>0.14999999999999999</v>
      </c>
      <c r="J34" s="152">
        <f>ROUND(((SUM(BF79:BF181))*I34),  2)</f>
        <v>0</v>
      </c>
      <c r="K34" s="35"/>
      <c r="L34" s="1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47</v>
      </c>
      <c r="F35" s="152">
        <f>ROUND((SUM(BG79:BG181)),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1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48</v>
      </c>
      <c r="F36" s="152">
        <f>ROUND((SUM(BH79:BH181)),  2)</f>
        <v>0</v>
      </c>
      <c r="G36" s="35"/>
      <c r="H36" s="35"/>
      <c r="I36" s="153">
        <v>0.14999999999999999</v>
      </c>
      <c r="J36" s="152">
        <f>0</f>
        <v>0</v>
      </c>
      <c r="K36" s="35"/>
      <c r="L36" s="1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49</v>
      </c>
      <c r="F37" s="152">
        <f>ROUND((SUM(BI79:BI181)),  2)</f>
        <v>0</v>
      </c>
      <c r="G37" s="35"/>
      <c r="H37" s="35"/>
      <c r="I37" s="153">
        <v>0</v>
      </c>
      <c r="J37" s="152">
        <f>0</f>
        <v>0</v>
      </c>
      <c r="K37" s="35"/>
      <c r="L37" s="1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4"/>
      <c r="J38" s="35"/>
      <c r="K38" s="35"/>
      <c r="L38" s="1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9"/>
      <c r="J39" s="160">
        <f>SUM(J30:J37)</f>
        <v>0</v>
      </c>
      <c r="K39" s="161"/>
      <c r="L39" s="1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106</v>
      </c>
      <c r="D45" s="37"/>
      <c r="E45" s="37"/>
      <c r="F45" s="37"/>
      <c r="G45" s="37"/>
      <c r="H45" s="37"/>
      <c r="I45" s="134"/>
      <c r="J45" s="37"/>
      <c r="K45" s="37"/>
      <c r="L45" s="1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4"/>
      <c r="J46" s="37"/>
      <c r="K46" s="37"/>
      <c r="L46" s="1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4"/>
      <c r="J47" s="37"/>
      <c r="K47" s="37"/>
      <c r="L47" s="1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8" t="str">
        <f>E7</f>
        <v>Oprava kolejí a výhybek v ŽST Cheb</v>
      </c>
      <c r="F48" s="29"/>
      <c r="G48" s="29"/>
      <c r="H48" s="29"/>
      <c r="I48" s="134"/>
      <c r="J48" s="37"/>
      <c r="K48" s="37"/>
      <c r="L48" s="1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104</v>
      </c>
      <c r="D49" s="37"/>
      <c r="E49" s="37"/>
      <c r="F49" s="37"/>
      <c r="G49" s="37"/>
      <c r="H49" s="37"/>
      <c r="I49" s="134"/>
      <c r="J49" s="37"/>
      <c r="K49" s="37"/>
      <c r="L49" s="1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A.2 - Materiál zajištěný objednatelem - NEOCEŇOVAT</v>
      </c>
      <c r="F50" s="37"/>
      <c r="G50" s="37"/>
      <c r="H50" s="37"/>
      <c r="I50" s="134"/>
      <c r="J50" s="37"/>
      <c r="K50" s="37"/>
      <c r="L50" s="1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4"/>
      <c r="J51" s="37"/>
      <c r="K51" s="37"/>
      <c r="L51" s="1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 Cheb</v>
      </c>
      <c r="G52" s="37"/>
      <c r="H52" s="37"/>
      <c r="I52" s="138" t="s">
        <v>23</v>
      </c>
      <c r="J52" s="69" t="str">
        <f>IF(J12="","",J12)</f>
        <v>14. 2. 2020</v>
      </c>
      <c r="K52" s="37"/>
      <c r="L52" s="1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4"/>
      <c r="J53" s="37"/>
      <c r="K53" s="37"/>
      <c r="L53" s="1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s.o.- OŘ UNL - ST K. Vary</v>
      </c>
      <c r="G54" s="37"/>
      <c r="H54" s="37"/>
      <c r="I54" s="138" t="s">
        <v>33</v>
      </c>
      <c r="J54" s="33" t="str">
        <f>E21</f>
        <v xml:space="preserve"> </v>
      </c>
      <c r="K54" s="37"/>
      <c r="L54" s="1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8" t="s">
        <v>36</v>
      </c>
      <c r="J55" s="33" t="str">
        <f>E24</f>
        <v>Monika Roztočilová</v>
      </c>
      <c r="K55" s="37"/>
      <c r="L55" s="1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4"/>
      <c r="J56" s="37"/>
      <c r="K56" s="37"/>
      <c r="L56" s="1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9" t="s">
        <v>107</v>
      </c>
      <c r="D57" s="170"/>
      <c r="E57" s="170"/>
      <c r="F57" s="170"/>
      <c r="G57" s="170"/>
      <c r="H57" s="170"/>
      <c r="I57" s="171"/>
      <c r="J57" s="172" t="s">
        <v>108</v>
      </c>
      <c r="K57" s="170"/>
      <c r="L57" s="1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4"/>
      <c r="J58" s="37"/>
      <c r="K58" s="37"/>
      <c r="L58" s="1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3" t="s">
        <v>72</v>
      </c>
      <c r="D59" s="37"/>
      <c r="E59" s="37"/>
      <c r="F59" s="37"/>
      <c r="G59" s="37"/>
      <c r="H59" s="37"/>
      <c r="I59" s="134"/>
      <c r="J59" s="99">
        <f>J79</f>
        <v>0</v>
      </c>
      <c r="K59" s="37"/>
      <c r="L59" s="1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109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4"/>
      <c r="J60" s="37"/>
      <c r="K60" s="37"/>
      <c r="L60" s="1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4"/>
      <c r="J61" s="57"/>
      <c r="K61" s="57"/>
      <c r="L61" s="1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7"/>
      <c r="J65" s="59"/>
      <c r="K65" s="59"/>
      <c r="L65" s="1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110</v>
      </c>
      <c r="D66" s="37"/>
      <c r="E66" s="37"/>
      <c r="F66" s="37"/>
      <c r="G66" s="37"/>
      <c r="H66" s="37"/>
      <c r="I66" s="134"/>
      <c r="J66" s="37"/>
      <c r="K66" s="37"/>
      <c r="L66" s="1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4"/>
      <c r="J67" s="37"/>
      <c r="K67" s="37"/>
      <c r="L67" s="1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4"/>
      <c r="J68" s="37"/>
      <c r="K68" s="37"/>
      <c r="L68" s="1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8" t="str">
        <f>E7</f>
        <v>Oprava kolejí a výhybek v ŽST Cheb</v>
      </c>
      <c r="F69" s="29"/>
      <c r="G69" s="29"/>
      <c r="H69" s="29"/>
      <c r="I69" s="134"/>
      <c r="J69" s="37"/>
      <c r="K69" s="37"/>
      <c r="L69" s="1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104</v>
      </c>
      <c r="D70" s="37"/>
      <c r="E70" s="37"/>
      <c r="F70" s="37"/>
      <c r="G70" s="37"/>
      <c r="H70" s="37"/>
      <c r="I70" s="134"/>
      <c r="J70" s="37"/>
      <c r="K70" s="37"/>
      <c r="L70" s="1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A.2 - Materiál zajištěný objednatelem - NEOCEŇOVAT</v>
      </c>
      <c r="F71" s="37"/>
      <c r="G71" s="37"/>
      <c r="H71" s="37"/>
      <c r="I71" s="134"/>
      <c r="J71" s="37"/>
      <c r="K71" s="37"/>
      <c r="L71" s="1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4"/>
      <c r="J72" s="37"/>
      <c r="K72" s="37"/>
      <c r="L72" s="1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ŽST Cheb</v>
      </c>
      <c r="G73" s="37"/>
      <c r="H73" s="37"/>
      <c r="I73" s="138" t="s">
        <v>23</v>
      </c>
      <c r="J73" s="69" t="str">
        <f>IF(J12="","",J12)</f>
        <v>14. 2. 2020</v>
      </c>
      <c r="K73" s="37"/>
      <c r="L73" s="1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4"/>
      <c r="J74" s="37"/>
      <c r="K74" s="37"/>
      <c r="L74" s="1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s.o.- OŘ UNL - ST K. Vary</v>
      </c>
      <c r="G75" s="37"/>
      <c r="H75" s="37"/>
      <c r="I75" s="138" t="s">
        <v>33</v>
      </c>
      <c r="J75" s="33" t="str">
        <f>E21</f>
        <v xml:space="preserve"> </v>
      </c>
      <c r="K75" s="37"/>
      <c r="L75" s="1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8" t="s">
        <v>36</v>
      </c>
      <c r="J76" s="33" t="str">
        <f>E24</f>
        <v>Monika Roztočilová</v>
      </c>
      <c r="K76" s="37"/>
      <c r="L76" s="1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4"/>
      <c r="J77" s="37"/>
      <c r="K77" s="37"/>
      <c r="L77" s="1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4"/>
      <c r="B78" s="175"/>
      <c r="C78" s="176" t="s">
        <v>111</v>
      </c>
      <c r="D78" s="177" t="s">
        <v>59</v>
      </c>
      <c r="E78" s="177" t="s">
        <v>55</v>
      </c>
      <c r="F78" s="177" t="s">
        <v>56</v>
      </c>
      <c r="G78" s="177" t="s">
        <v>112</v>
      </c>
      <c r="H78" s="177" t="s">
        <v>113</v>
      </c>
      <c r="I78" s="178" t="s">
        <v>114</v>
      </c>
      <c r="J78" s="177" t="s">
        <v>108</v>
      </c>
      <c r="K78" s="179" t="s">
        <v>115</v>
      </c>
      <c r="L78" s="180"/>
      <c r="M78" s="89" t="s">
        <v>19</v>
      </c>
      <c r="N78" s="90" t="s">
        <v>44</v>
      </c>
      <c r="O78" s="90" t="s">
        <v>116</v>
      </c>
      <c r="P78" s="90" t="s">
        <v>117</v>
      </c>
      <c r="Q78" s="90" t="s">
        <v>118</v>
      </c>
      <c r="R78" s="90" t="s">
        <v>119</v>
      </c>
      <c r="S78" s="90" t="s">
        <v>120</v>
      </c>
      <c r="T78" s="91" t="s">
        <v>121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5"/>
      <c r="B79" s="36"/>
      <c r="C79" s="96" t="s">
        <v>122</v>
      </c>
      <c r="D79" s="37"/>
      <c r="E79" s="37"/>
      <c r="F79" s="37"/>
      <c r="G79" s="37"/>
      <c r="H79" s="37"/>
      <c r="I79" s="134"/>
      <c r="J79" s="181">
        <f>BK79</f>
        <v>0</v>
      </c>
      <c r="K79" s="37"/>
      <c r="L79" s="41"/>
      <c r="M79" s="92"/>
      <c r="N79" s="182"/>
      <c r="O79" s="93"/>
      <c r="P79" s="183">
        <f>SUM(P80:P181)</f>
        <v>0</v>
      </c>
      <c r="Q79" s="93"/>
      <c r="R79" s="183">
        <f>SUM(R80:R181)</f>
        <v>162.06731999999997</v>
      </c>
      <c r="S79" s="93"/>
      <c r="T79" s="184">
        <f>SUM(T80:T181)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109</v>
      </c>
      <c r="BK79" s="185">
        <f>SUM(BK80:BK181)</f>
        <v>0</v>
      </c>
    </row>
    <row r="80" s="2" customFormat="1" ht="21.75" customHeight="1">
      <c r="A80" s="35"/>
      <c r="B80" s="36"/>
      <c r="C80" s="237" t="s">
        <v>82</v>
      </c>
      <c r="D80" s="237" t="s">
        <v>493</v>
      </c>
      <c r="E80" s="238" t="s">
        <v>614</v>
      </c>
      <c r="F80" s="239" t="s">
        <v>615</v>
      </c>
      <c r="G80" s="240" t="s">
        <v>152</v>
      </c>
      <c r="H80" s="241">
        <v>178</v>
      </c>
      <c r="I80" s="242"/>
      <c r="J80" s="243">
        <f>ROUND(I80*H80,2)</f>
        <v>0</v>
      </c>
      <c r="K80" s="239" t="s">
        <v>127</v>
      </c>
      <c r="L80" s="244"/>
      <c r="M80" s="245" t="s">
        <v>19</v>
      </c>
      <c r="N80" s="246" t="s">
        <v>45</v>
      </c>
      <c r="O80" s="81"/>
      <c r="P80" s="195">
        <f>O80*H80</f>
        <v>0</v>
      </c>
      <c r="Q80" s="195">
        <v>0.097000000000000003</v>
      </c>
      <c r="R80" s="195">
        <f>Q80*H80</f>
        <v>17.266000000000002</v>
      </c>
      <c r="S80" s="195">
        <v>0</v>
      </c>
      <c r="T80" s="196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7" t="s">
        <v>297</v>
      </c>
      <c r="AT80" s="197" t="s">
        <v>493</v>
      </c>
      <c r="AU80" s="197" t="s">
        <v>74</v>
      </c>
      <c r="AY80" s="14" t="s">
        <v>129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4" t="s">
        <v>82</v>
      </c>
      <c r="BK80" s="198">
        <f>ROUND(I80*H80,2)</f>
        <v>0</v>
      </c>
      <c r="BL80" s="14" t="s">
        <v>297</v>
      </c>
      <c r="BM80" s="197" t="s">
        <v>616</v>
      </c>
    </row>
    <row r="81" s="2" customFormat="1">
      <c r="A81" s="35"/>
      <c r="B81" s="36"/>
      <c r="C81" s="37"/>
      <c r="D81" s="199" t="s">
        <v>131</v>
      </c>
      <c r="E81" s="37"/>
      <c r="F81" s="200" t="s">
        <v>615</v>
      </c>
      <c r="G81" s="37"/>
      <c r="H81" s="37"/>
      <c r="I81" s="134"/>
      <c r="J81" s="37"/>
      <c r="K81" s="37"/>
      <c r="L81" s="41"/>
      <c r="M81" s="201"/>
      <c r="N81" s="20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131</v>
      </c>
      <c r="AU81" s="14" t="s">
        <v>74</v>
      </c>
    </row>
    <row r="82" s="2" customFormat="1" ht="21.75" customHeight="1">
      <c r="A82" s="35"/>
      <c r="B82" s="36"/>
      <c r="C82" s="237" t="s">
        <v>84</v>
      </c>
      <c r="D82" s="237" t="s">
        <v>493</v>
      </c>
      <c r="E82" s="238" t="s">
        <v>617</v>
      </c>
      <c r="F82" s="239" t="s">
        <v>618</v>
      </c>
      <c r="G82" s="240" t="s">
        <v>152</v>
      </c>
      <c r="H82" s="241">
        <v>141</v>
      </c>
      <c r="I82" s="242"/>
      <c r="J82" s="243">
        <f>ROUND(I82*H82,2)</f>
        <v>0</v>
      </c>
      <c r="K82" s="239" t="s">
        <v>127</v>
      </c>
      <c r="L82" s="244"/>
      <c r="M82" s="245" t="s">
        <v>19</v>
      </c>
      <c r="N82" s="246" t="s">
        <v>45</v>
      </c>
      <c r="O82" s="81"/>
      <c r="P82" s="195">
        <f>O82*H82</f>
        <v>0</v>
      </c>
      <c r="Q82" s="195">
        <v>0.097000000000000003</v>
      </c>
      <c r="R82" s="195">
        <f>Q82*H82</f>
        <v>13.677</v>
      </c>
      <c r="S82" s="195">
        <v>0</v>
      </c>
      <c r="T82" s="196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97" t="s">
        <v>297</v>
      </c>
      <c r="AT82" s="197" t="s">
        <v>493</v>
      </c>
      <c r="AU82" s="197" t="s">
        <v>74</v>
      </c>
      <c r="AY82" s="14" t="s">
        <v>129</v>
      </c>
      <c r="BE82" s="198">
        <f>IF(N82="základní",J82,0)</f>
        <v>0</v>
      </c>
      <c r="BF82" s="198">
        <f>IF(N82="snížená",J82,0)</f>
        <v>0</v>
      </c>
      <c r="BG82" s="198">
        <f>IF(N82="zákl. přenesená",J82,0)</f>
        <v>0</v>
      </c>
      <c r="BH82" s="198">
        <f>IF(N82="sníž. přenesená",J82,0)</f>
        <v>0</v>
      </c>
      <c r="BI82" s="198">
        <f>IF(N82="nulová",J82,0)</f>
        <v>0</v>
      </c>
      <c r="BJ82" s="14" t="s">
        <v>82</v>
      </c>
      <c r="BK82" s="198">
        <f>ROUND(I82*H82,2)</f>
        <v>0</v>
      </c>
      <c r="BL82" s="14" t="s">
        <v>297</v>
      </c>
      <c r="BM82" s="197" t="s">
        <v>619</v>
      </c>
    </row>
    <row r="83" s="2" customFormat="1">
      <c r="A83" s="35"/>
      <c r="B83" s="36"/>
      <c r="C83" s="37"/>
      <c r="D83" s="199" t="s">
        <v>131</v>
      </c>
      <c r="E83" s="37"/>
      <c r="F83" s="200" t="s">
        <v>618</v>
      </c>
      <c r="G83" s="37"/>
      <c r="H83" s="37"/>
      <c r="I83" s="134"/>
      <c r="J83" s="37"/>
      <c r="K83" s="37"/>
      <c r="L83" s="41"/>
      <c r="M83" s="201"/>
      <c r="N83" s="202"/>
      <c r="O83" s="81"/>
      <c r="P83" s="81"/>
      <c r="Q83" s="81"/>
      <c r="R83" s="81"/>
      <c r="S83" s="81"/>
      <c r="T83" s="82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4" t="s">
        <v>131</v>
      </c>
      <c r="AU83" s="14" t="s">
        <v>74</v>
      </c>
    </row>
    <row r="84" s="2" customFormat="1" ht="21.75" customHeight="1">
      <c r="A84" s="35"/>
      <c r="B84" s="36"/>
      <c r="C84" s="237" t="s">
        <v>139</v>
      </c>
      <c r="D84" s="237" t="s">
        <v>493</v>
      </c>
      <c r="E84" s="238" t="s">
        <v>620</v>
      </c>
      <c r="F84" s="239" t="s">
        <v>621</v>
      </c>
      <c r="G84" s="240" t="s">
        <v>152</v>
      </c>
      <c r="H84" s="241">
        <v>67</v>
      </c>
      <c r="I84" s="242"/>
      <c r="J84" s="243">
        <f>ROUND(I84*H84,2)</f>
        <v>0</v>
      </c>
      <c r="K84" s="239" t="s">
        <v>127</v>
      </c>
      <c r="L84" s="244"/>
      <c r="M84" s="245" t="s">
        <v>19</v>
      </c>
      <c r="N84" s="246" t="s">
        <v>45</v>
      </c>
      <c r="O84" s="81"/>
      <c r="P84" s="195">
        <f>O84*H84</f>
        <v>0</v>
      </c>
      <c r="Q84" s="195">
        <v>0.10073</v>
      </c>
      <c r="R84" s="195">
        <f>Q84*H84</f>
        <v>6.7489100000000004</v>
      </c>
      <c r="S84" s="195">
        <v>0</v>
      </c>
      <c r="T84" s="19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7" t="s">
        <v>297</v>
      </c>
      <c r="AT84" s="197" t="s">
        <v>493</v>
      </c>
      <c r="AU84" s="197" t="s">
        <v>74</v>
      </c>
      <c r="AY84" s="14" t="s">
        <v>129</v>
      </c>
      <c r="BE84" s="198">
        <f>IF(N84="základní",J84,0)</f>
        <v>0</v>
      </c>
      <c r="BF84" s="198">
        <f>IF(N84="snížená",J84,0)</f>
        <v>0</v>
      </c>
      <c r="BG84" s="198">
        <f>IF(N84="zákl. přenesená",J84,0)</f>
        <v>0</v>
      </c>
      <c r="BH84" s="198">
        <f>IF(N84="sníž. přenesená",J84,0)</f>
        <v>0</v>
      </c>
      <c r="BI84" s="198">
        <f>IF(N84="nulová",J84,0)</f>
        <v>0</v>
      </c>
      <c r="BJ84" s="14" t="s">
        <v>82</v>
      </c>
      <c r="BK84" s="198">
        <f>ROUND(I84*H84,2)</f>
        <v>0</v>
      </c>
      <c r="BL84" s="14" t="s">
        <v>297</v>
      </c>
      <c r="BM84" s="197" t="s">
        <v>622</v>
      </c>
    </row>
    <row r="85" s="2" customFormat="1">
      <c r="A85" s="35"/>
      <c r="B85" s="36"/>
      <c r="C85" s="37"/>
      <c r="D85" s="199" t="s">
        <v>131</v>
      </c>
      <c r="E85" s="37"/>
      <c r="F85" s="200" t="s">
        <v>621</v>
      </c>
      <c r="G85" s="37"/>
      <c r="H85" s="37"/>
      <c r="I85" s="134"/>
      <c r="J85" s="37"/>
      <c r="K85" s="37"/>
      <c r="L85" s="41"/>
      <c r="M85" s="201"/>
      <c r="N85" s="202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131</v>
      </c>
      <c r="AU85" s="14" t="s">
        <v>74</v>
      </c>
    </row>
    <row r="86" s="2" customFormat="1" ht="21.75" customHeight="1">
      <c r="A86" s="35"/>
      <c r="B86" s="36"/>
      <c r="C86" s="237" t="s">
        <v>128</v>
      </c>
      <c r="D86" s="237" t="s">
        <v>493</v>
      </c>
      <c r="E86" s="238" t="s">
        <v>623</v>
      </c>
      <c r="F86" s="239" t="s">
        <v>624</v>
      </c>
      <c r="G86" s="240" t="s">
        <v>152</v>
      </c>
      <c r="H86" s="241">
        <v>55</v>
      </c>
      <c r="I86" s="242"/>
      <c r="J86" s="243">
        <f>ROUND(I86*H86,2)</f>
        <v>0</v>
      </c>
      <c r="K86" s="239" t="s">
        <v>127</v>
      </c>
      <c r="L86" s="244"/>
      <c r="M86" s="245" t="s">
        <v>19</v>
      </c>
      <c r="N86" s="246" t="s">
        <v>45</v>
      </c>
      <c r="O86" s="81"/>
      <c r="P86" s="195">
        <f>O86*H86</f>
        <v>0</v>
      </c>
      <c r="Q86" s="195">
        <v>0.10446</v>
      </c>
      <c r="R86" s="195">
        <f>Q86*H86</f>
        <v>5.7453000000000003</v>
      </c>
      <c r="S86" s="195">
        <v>0</v>
      </c>
      <c r="T86" s="19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7" t="s">
        <v>297</v>
      </c>
      <c r="AT86" s="197" t="s">
        <v>493</v>
      </c>
      <c r="AU86" s="197" t="s">
        <v>74</v>
      </c>
      <c r="AY86" s="14" t="s">
        <v>129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4" t="s">
        <v>82</v>
      </c>
      <c r="BK86" s="198">
        <f>ROUND(I86*H86,2)</f>
        <v>0</v>
      </c>
      <c r="BL86" s="14" t="s">
        <v>297</v>
      </c>
      <c r="BM86" s="197" t="s">
        <v>625</v>
      </c>
    </row>
    <row r="87" s="2" customFormat="1">
      <c r="A87" s="35"/>
      <c r="B87" s="36"/>
      <c r="C87" s="37"/>
      <c r="D87" s="199" t="s">
        <v>131</v>
      </c>
      <c r="E87" s="37"/>
      <c r="F87" s="200" t="s">
        <v>624</v>
      </c>
      <c r="G87" s="37"/>
      <c r="H87" s="37"/>
      <c r="I87" s="134"/>
      <c r="J87" s="37"/>
      <c r="K87" s="37"/>
      <c r="L87" s="41"/>
      <c r="M87" s="201"/>
      <c r="N87" s="202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131</v>
      </c>
      <c r="AU87" s="14" t="s">
        <v>74</v>
      </c>
    </row>
    <row r="88" s="2" customFormat="1" ht="21.75" customHeight="1">
      <c r="A88" s="35"/>
      <c r="B88" s="36"/>
      <c r="C88" s="237" t="s">
        <v>149</v>
      </c>
      <c r="D88" s="237" t="s">
        <v>493</v>
      </c>
      <c r="E88" s="238" t="s">
        <v>626</v>
      </c>
      <c r="F88" s="239" t="s">
        <v>627</v>
      </c>
      <c r="G88" s="240" t="s">
        <v>152</v>
      </c>
      <c r="H88" s="241">
        <v>43</v>
      </c>
      <c r="I88" s="242"/>
      <c r="J88" s="243">
        <f>ROUND(I88*H88,2)</f>
        <v>0</v>
      </c>
      <c r="K88" s="239" t="s">
        <v>127</v>
      </c>
      <c r="L88" s="244"/>
      <c r="M88" s="245" t="s">
        <v>19</v>
      </c>
      <c r="N88" s="246" t="s">
        <v>45</v>
      </c>
      <c r="O88" s="81"/>
      <c r="P88" s="195">
        <f>O88*H88</f>
        <v>0</v>
      </c>
      <c r="Q88" s="195">
        <v>0.10819</v>
      </c>
      <c r="R88" s="195">
        <f>Q88*H88</f>
        <v>4.6521699999999999</v>
      </c>
      <c r="S88" s="195">
        <v>0</v>
      </c>
      <c r="T88" s="19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7" t="s">
        <v>297</v>
      </c>
      <c r="AT88" s="197" t="s">
        <v>493</v>
      </c>
      <c r="AU88" s="197" t="s">
        <v>74</v>
      </c>
      <c r="AY88" s="14" t="s">
        <v>129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4" t="s">
        <v>82</v>
      </c>
      <c r="BK88" s="198">
        <f>ROUND(I88*H88,2)</f>
        <v>0</v>
      </c>
      <c r="BL88" s="14" t="s">
        <v>297</v>
      </c>
      <c r="BM88" s="197" t="s">
        <v>628</v>
      </c>
    </row>
    <row r="89" s="2" customFormat="1">
      <c r="A89" s="35"/>
      <c r="B89" s="36"/>
      <c r="C89" s="37"/>
      <c r="D89" s="199" t="s">
        <v>131</v>
      </c>
      <c r="E89" s="37"/>
      <c r="F89" s="200" t="s">
        <v>627</v>
      </c>
      <c r="G89" s="37"/>
      <c r="H89" s="37"/>
      <c r="I89" s="134"/>
      <c r="J89" s="37"/>
      <c r="K89" s="37"/>
      <c r="L89" s="41"/>
      <c r="M89" s="201"/>
      <c r="N89" s="202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131</v>
      </c>
      <c r="AU89" s="14" t="s">
        <v>74</v>
      </c>
    </row>
    <row r="90" s="2" customFormat="1" ht="21.75" customHeight="1">
      <c r="A90" s="35"/>
      <c r="B90" s="36"/>
      <c r="C90" s="237" t="s">
        <v>156</v>
      </c>
      <c r="D90" s="237" t="s">
        <v>493</v>
      </c>
      <c r="E90" s="238" t="s">
        <v>629</v>
      </c>
      <c r="F90" s="239" t="s">
        <v>630</v>
      </c>
      <c r="G90" s="240" t="s">
        <v>152</v>
      </c>
      <c r="H90" s="241">
        <v>34</v>
      </c>
      <c r="I90" s="242"/>
      <c r="J90" s="243">
        <f>ROUND(I90*H90,2)</f>
        <v>0</v>
      </c>
      <c r="K90" s="239" t="s">
        <v>127</v>
      </c>
      <c r="L90" s="244"/>
      <c r="M90" s="245" t="s">
        <v>19</v>
      </c>
      <c r="N90" s="246" t="s">
        <v>45</v>
      </c>
      <c r="O90" s="81"/>
      <c r="P90" s="195">
        <f>O90*H90</f>
        <v>0</v>
      </c>
      <c r="Q90" s="195">
        <v>0.11192000000000001</v>
      </c>
      <c r="R90" s="195">
        <f>Q90*H90</f>
        <v>3.8052800000000002</v>
      </c>
      <c r="S90" s="195">
        <v>0</v>
      </c>
      <c r="T90" s="196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7" t="s">
        <v>297</v>
      </c>
      <c r="AT90" s="197" t="s">
        <v>493</v>
      </c>
      <c r="AU90" s="197" t="s">
        <v>74</v>
      </c>
      <c r="AY90" s="14" t="s">
        <v>129</v>
      </c>
      <c r="BE90" s="198">
        <f>IF(N90="základní",J90,0)</f>
        <v>0</v>
      </c>
      <c r="BF90" s="198">
        <f>IF(N90="snížená",J90,0)</f>
        <v>0</v>
      </c>
      <c r="BG90" s="198">
        <f>IF(N90="zákl. přenesená",J90,0)</f>
        <v>0</v>
      </c>
      <c r="BH90" s="198">
        <f>IF(N90="sníž. přenesená",J90,0)</f>
        <v>0</v>
      </c>
      <c r="BI90" s="198">
        <f>IF(N90="nulová",J90,0)</f>
        <v>0</v>
      </c>
      <c r="BJ90" s="14" t="s">
        <v>82</v>
      </c>
      <c r="BK90" s="198">
        <f>ROUND(I90*H90,2)</f>
        <v>0</v>
      </c>
      <c r="BL90" s="14" t="s">
        <v>297</v>
      </c>
      <c r="BM90" s="197" t="s">
        <v>631</v>
      </c>
    </row>
    <row r="91" s="2" customFormat="1">
      <c r="A91" s="35"/>
      <c r="B91" s="36"/>
      <c r="C91" s="37"/>
      <c r="D91" s="199" t="s">
        <v>131</v>
      </c>
      <c r="E91" s="37"/>
      <c r="F91" s="200" t="s">
        <v>630</v>
      </c>
      <c r="G91" s="37"/>
      <c r="H91" s="37"/>
      <c r="I91" s="134"/>
      <c r="J91" s="37"/>
      <c r="K91" s="37"/>
      <c r="L91" s="41"/>
      <c r="M91" s="201"/>
      <c r="N91" s="202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131</v>
      </c>
      <c r="AU91" s="14" t="s">
        <v>74</v>
      </c>
    </row>
    <row r="92" s="2" customFormat="1" ht="21.75" customHeight="1">
      <c r="A92" s="35"/>
      <c r="B92" s="36"/>
      <c r="C92" s="237" t="s">
        <v>161</v>
      </c>
      <c r="D92" s="237" t="s">
        <v>493</v>
      </c>
      <c r="E92" s="238" t="s">
        <v>632</v>
      </c>
      <c r="F92" s="239" t="s">
        <v>633</v>
      </c>
      <c r="G92" s="240" t="s">
        <v>152</v>
      </c>
      <c r="H92" s="241">
        <v>32</v>
      </c>
      <c r="I92" s="242"/>
      <c r="J92" s="243">
        <f>ROUND(I92*H92,2)</f>
        <v>0</v>
      </c>
      <c r="K92" s="239" t="s">
        <v>127</v>
      </c>
      <c r="L92" s="244"/>
      <c r="M92" s="245" t="s">
        <v>19</v>
      </c>
      <c r="N92" s="246" t="s">
        <v>45</v>
      </c>
      <c r="O92" s="81"/>
      <c r="P92" s="195">
        <f>O92*H92</f>
        <v>0</v>
      </c>
      <c r="Q92" s="195">
        <v>0.11565</v>
      </c>
      <c r="R92" s="195">
        <f>Q92*H92</f>
        <v>3.7008000000000001</v>
      </c>
      <c r="S92" s="195">
        <v>0</v>
      </c>
      <c r="T92" s="19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7" t="s">
        <v>297</v>
      </c>
      <c r="AT92" s="197" t="s">
        <v>493</v>
      </c>
      <c r="AU92" s="197" t="s">
        <v>74</v>
      </c>
      <c r="AY92" s="14" t="s">
        <v>129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4" t="s">
        <v>82</v>
      </c>
      <c r="BK92" s="198">
        <f>ROUND(I92*H92,2)</f>
        <v>0</v>
      </c>
      <c r="BL92" s="14" t="s">
        <v>297</v>
      </c>
      <c r="BM92" s="197" t="s">
        <v>634</v>
      </c>
    </row>
    <row r="93" s="2" customFormat="1">
      <c r="A93" s="35"/>
      <c r="B93" s="36"/>
      <c r="C93" s="37"/>
      <c r="D93" s="199" t="s">
        <v>131</v>
      </c>
      <c r="E93" s="37"/>
      <c r="F93" s="200" t="s">
        <v>633</v>
      </c>
      <c r="G93" s="37"/>
      <c r="H93" s="37"/>
      <c r="I93" s="134"/>
      <c r="J93" s="37"/>
      <c r="K93" s="37"/>
      <c r="L93" s="41"/>
      <c r="M93" s="201"/>
      <c r="N93" s="202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131</v>
      </c>
      <c r="AU93" s="14" t="s">
        <v>74</v>
      </c>
    </row>
    <row r="94" s="2" customFormat="1" ht="21.75" customHeight="1">
      <c r="A94" s="35"/>
      <c r="B94" s="36"/>
      <c r="C94" s="237" t="s">
        <v>167</v>
      </c>
      <c r="D94" s="237" t="s">
        <v>493</v>
      </c>
      <c r="E94" s="238" t="s">
        <v>635</v>
      </c>
      <c r="F94" s="239" t="s">
        <v>636</v>
      </c>
      <c r="G94" s="240" t="s">
        <v>152</v>
      </c>
      <c r="H94" s="241">
        <v>26</v>
      </c>
      <c r="I94" s="242"/>
      <c r="J94" s="243">
        <f>ROUND(I94*H94,2)</f>
        <v>0</v>
      </c>
      <c r="K94" s="239" t="s">
        <v>127</v>
      </c>
      <c r="L94" s="244"/>
      <c r="M94" s="245" t="s">
        <v>19</v>
      </c>
      <c r="N94" s="246" t="s">
        <v>45</v>
      </c>
      <c r="O94" s="81"/>
      <c r="P94" s="195">
        <f>O94*H94</f>
        <v>0</v>
      </c>
      <c r="Q94" s="195">
        <v>0.11938</v>
      </c>
      <c r="R94" s="195">
        <f>Q94*H94</f>
        <v>3.1038800000000002</v>
      </c>
      <c r="S94" s="195">
        <v>0</v>
      </c>
      <c r="T94" s="19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7" t="s">
        <v>297</v>
      </c>
      <c r="AT94" s="197" t="s">
        <v>493</v>
      </c>
      <c r="AU94" s="197" t="s">
        <v>74</v>
      </c>
      <c r="AY94" s="14" t="s">
        <v>129</v>
      </c>
      <c r="BE94" s="198">
        <f>IF(N94="základní",J94,0)</f>
        <v>0</v>
      </c>
      <c r="BF94" s="198">
        <f>IF(N94="snížená",J94,0)</f>
        <v>0</v>
      </c>
      <c r="BG94" s="198">
        <f>IF(N94="zákl. přenesená",J94,0)</f>
        <v>0</v>
      </c>
      <c r="BH94" s="198">
        <f>IF(N94="sníž. přenesená",J94,0)</f>
        <v>0</v>
      </c>
      <c r="BI94" s="198">
        <f>IF(N94="nulová",J94,0)</f>
        <v>0</v>
      </c>
      <c r="BJ94" s="14" t="s">
        <v>82</v>
      </c>
      <c r="BK94" s="198">
        <f>ROUND(I94*H94,2)</f>
        <v>0</v>
      </c>
      <c r="BL94" s="14" t="s">
        <v>297</v>
      </c>
      <c r="BM94" s="197" t="s">
        <v>637</v>
      </c>
    </row>
    <row r="95" s="2" customFormat="1">
      <c r="A95" s="35"/>
      <c r="B95" s="36"/>
      <c r="C95" s="37"/>
      <c r="D95" s="199" t="s">
        <v>131</v>
      </c>
      <c r="E95" s="37"/>
      <c r="F95" s="200" t="s">
        <v>636</v>
      </c>
      <c r="G95" s="37"/>
      <c r="H95" s="37"/>
      <c r="I95" s="134"/>
      <c r="J95" s="37"/>
      <c r="K95" s="37"/>
      <c r="L95" s="41"/>
      <c r="M95" s="201"/>
      <c r="N95" s="202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131</v>
      </c>
      <c r="AU95" s="14" t="s">
        <v>74</v>
      </c>
    </row>
    <row r="96" s="2" customFormat="1" ht="21.75" customHeight="1">
      <c r="A96" s="35"/>
      <c r="B96" s="36"/>
      <c r="C96" s="237" t="s">
        <v>172</v>
      </c>
      <c r="D96" s="237" t="s">
        <v>493</v>
      </c>
      <c r="E96" s="238" t="s">
        <v>638</v>
      </c>
      <c r="F96" s="239" t="s">
        <v>639</v>
      </c>
      <c r="G96" s="240" t="s">
        <v>152</v>
      </c>
      <c r="H96" s="241">
        <v>31</v>
      </c>
      <c r="I96" s="242"/>
      <c r="J96" s="243">
        <f>ROUND(I96*H96,2)</f>
        <v>0</v>
      </c>
      <c r="K96" s="239" t="s">
        <v>127</v>
      </c>
      <c r="L96" s="244"/>
      <c r="M96" s="245" t="s">
        <v>19</v>
      </c>
      <c r="N96" s="246" t="s">
        <v>45</v>
      </c>
      <c r="O96" s="81"/>
      <c r="P96" s="195">
        <f>O96*H96</f>
        <v>0</v>
      </c>
      <c r="Q96" s="195">
        <v>0.12311999999999999</v>
      </c>
      <c r="R96" s="195">
        <f>Q96*H96</f>
        <v>3.8167199999999997</v>
      </c>
      <c r="S96" s="195">
        <v>0</v>
      </c>
      <c r="T96" s="19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7" t="s">
        <v>297</v>
      </c>
      <c r="AT96" s="197" t="s">
        <v>493</v>
      </c>
      <c r="AU96" s="197" t="s">
        <v>74</v>
      </c>
      <c r="AY96" s="14" t="s">
        <v>129</v>
      </c>
      <c r="BE96" s="198">
        <f>IF(N96="základní",J96,0)</f>
        <v>0</v>
      </c>
      <c r="BF96" s="198">
        <f>IF(N96="snížená",J96,0)</f>
        <v>0</v>
      </c>
      <c r="BG96" s="198">
        <f>IF(N96="zákl. přenesená",J96,0)</f>
        <v>0</v>
      </c>
      <c r="BH96" s="198">
        <f>IF(N96="sníž. přenesená",J96,0)</f>
        <v>0</v>
      </c>
      <c r="BI96" s="198">
        <f>IF(N96="nulová",J96,0)</f>
        <v>0</v>
      </c>
      <c r="BJ96" s="14" t="s">
        <v>82</v>
      </c>
      <c r="BK96" s="198">
        <f>ROUND(I96*H96,2)</f>
        <v>0</v>
      </c>
      <c r="BL96" s="14" t="s">
        <v>297</v>
      </c>
      <c r="BM96" s="197" t="s">
        <v>640</v>
      </c>
    </row>
    <row r="97" s="2" customFormat="1">
      <c r="A97" s="35"/>
      <c r="B97" s="36"/>
      <c r="C97" s="37"/>
      <c r="D97" s="199" t="s">
        <v>131</v>
      </c>
      <c r="E97" s="37"/>
      <c r="F97" s="200" t="s">
        <v>639</v>
      </c>
      <c r="G97" s="37"/>
      <c r="H97" s="37"/>
      <c r="I97" s="134"/>
      <c r="J97" s="37"/>
      <c r="K97" s="37"/>
      <c r="L97" s="41"/>
      <c r="M97" s="201"/>
      <c r="N97" s="202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131</v>
      </c>
      <c r="AU97" s="14" t="s">
        <v>74</v>
      </c>
    </row>
    <row r="98" s="2" customFormat="1" ht="21.75" customHeight="1">
      <c r="A98" s="35"/>
      <c r="B98" s="36"/>
      <c r="C98" s="237" t="s">
        <v>177</v>
      </c>
      <c r="D98" s="237" t="s">
        <v>493</v>
      </c>
      <c r="E98" s="238" t="s">
        <v>641</v>
      </c>
      <c r="F98" s="239" t="s">
        <v>642</v>
      </c>
      <c r="G98" s="240" t="s">
        <v>152</v>
      </c>
      <c r="H98" s="241">
        <v>30</v>
      </c>
      <c r="I98" s="242"/>
      <c r="J98" s="243">
        <f>ROUND(I98*H98,2)</f>
        <v>0</v>
      </c>
      <c r="K98" s="239" t="s">
        <v>127</v>
      </c>
      <c r="L98" s="244"/>
      <c r="M98" s="245" t="s">
        <v>19</v>
      </c>
      <c r="N98" s="246" t="s">
        <v>45</v>
      </c>
      <c r="O98" s="81"/>
      <c r="P98" s="195">
        <f>O98*H98</f>
        <v>0</v>
      </c>
      <c r="Q98" s="195">
        <v>0.12684999999999999</v>
      </c>
      <c r="R98" s="195">
        <f>Q98*H98</f>
        <v>3.8054999999999999</v>
      </c>
      <c r="S98" s="195">
        <v>0</v>
      </c>
      <c r="T98" s="19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7" t="s">
        <v>297</v>
      </c>
      <c r="AT98" s="197" t="s">
        <v>493</v>
      </c>
      <c r="AU98" s="197" t="s">
        <v>74</v>
      </c>
      <c r="AY98" s="14" t="s">
        <v>129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4" t="s">
        <v>82</v>
      </c>
      <c r="BK98" s="198">
        <f>ROUND(I98*H98,2)</f>
        <v>0</v>
      </c>
      <c r="BL98" s="14" t="s">
        <v>297</v>
      </c>
      <c r="BM98" s="197" t="s">
        <v>643</v>
      </c>
    </row>
    <row r="99" s="2" customFormat="1">
      <c r="A99" s="35"/>
      <c r="B99" s="36"/>
      <c r="C99" s="37"/>
      <c r="D99" s="199" t="s">
        <v>131</v>
      </c>
      <c r="E99" s="37"/>
      <c r="F99" s="200" t="s">
        <v>642</v>
      </c>
      <c r="G99" s="37"/>
      <c r="H99" s="37"/>
      <c r="I99" s="134"/>
      <c r="J99" s="37"/>
      <c r="K99" s="37"/>
      <c r="L99" s="41"/>
      <c r="M99" s="201"/>
      <c r="N99" s="202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131</v>
      </c>
      <c r="AU99" s="14" t="s">
        <v>74</v>
      </c>
    </row>
    <row r="100" s="2" customFormat="1" ht="21.75" customHeight="1">
      <c r="A100" s="35"/>
      <c r="B100" s="36"/>
      <c r="C100" s="237" t="s">
        <v>183</v>
      </c>
      <c r="D100" s="237" t="s">
        <v>493</v>
      </c>
      <c r="E100" s="238" t="s">
        <v>644</v>
      </c>
      <c r="F100" s="239" t="s">
        <v>645</v>
      </c>
      <c r="G100" s="240" t="s">
        <v>152</v>
      </c>
      <c r="H100" s="241">
        <v>29</v>
      </c>
      <c r="I100" s="242"/>
      <c r="J100" s="243">
        <f>ROUND(I100*H100,2)</f>
        <v>0</v>
      </c>
      <c r="K100" s="239" t="s">
        <v>127</v>
      </c>
      <c r="L100" s="244"/>
      <c r="M100" s="245" t="s">
        <v>19</v>
      </c>
      <c r="N100" s="246" t="s">
        <v>45</v>
      </c>
      <c r="O100" s="81"/>
      <c r="P100" s="195">
        <f>O100*H100</f>
        <v>0</v>
      </c>
      <c r="Q100" s="195">
        <v>0.13058</v>
      </c>
      <c r="R100" s="195">
        <f>Q100*H100</f>
        <v>3.7868200000000001</v>
      </c>
      <c r="S100" s="195">
        <v>0</v>
      </c>
      <c r="T100" s="196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7" t="s">
        <v>297</v>
      </c>
      <c r="AT100" s="197" t="s">
        <v>493</v>
      </c>
      <c r="AU100" s="197" t="s">
        <v>74</v>
      </c>
      <c r="AY100" s="14" t="s">
        <v>129</v>
      </c>
      <c r="BE100" s="198">
        <f>IF(N100="základní",J100,0)</f>
        <v>0</v>
      </c>
      <c r="BF100" s="198">
        <f>IF(N100="snížená",J100,0)</f>
        <v>0</v>
      </c>
      <c r="BG100" s="198">
        <f>IF(N100="zákl. přenesená",J100,0)</f>
        <v>0</v>
      </c>
      <c r="BH100" s="198">
        <f>IF(N100="sníž. přenesená",J100,0)</f>
        <v>0</v>
      </c>
      <c r="BI100" s="198">
        <f>IF(N100="nulová",J100,0)</f>
        <v>0</v>
      </c>
      <c r="BJ100" s="14" t="s">
        <v>82</v>
      </c>
      <c r="BK100" s="198">
        <f>ROUND(I100*H100,2)</f>
        <v>0</v>
      </c>
      <c r="BL100" s="14" t="s">
        <v>297</v>
      </c>
      <c r="BM100" s="197" t="s">
        <v>646</v>
      </c>
    </row>
    <row r="101" s="2" customFormat="1">
      <c r="A101" s="35"/>
      <c r="B101" s="36"/>
      <c r="C101" s="37"/>
      <c r="D101" s="199" t="s">
        <v>131</v>
      </c>
      <c r="E101" s="37"/>
      <c r="F101" s="200" t="s">
        <v>645</v>
      </c>
      <c r="G101" s="37"/>
      <c r="H101" s="37"/>
      <c r="I101" s="134"/>
      <c r="J101" s="37"/>
      <c r="K101" s="37"/>
      <c r="L101" s="41"/>
      <c r="M101" s="201"/>
      <c r="N101" s="202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131</v>
      </c>
      <c r="AU101" s="14" t="s">
        <v>74</v>
      </c>
    </row>
    <row r="102" s="2" customFormat="1" ht="21.75" customHeight="1">
      <c r="A102" s="35"/>
      <c r="B102" s="36"/>
      <c r="C102" s="237" t="s">
        <v>188</v>
      </c>
      <c r="D102" s="237" t="s">
        <v>493</v>
      </c>
      <c r="E102" s="238" t="s">
        <v>647</v>
      </c>
      <c r="F102" s="239" t="s">
        <v>648</v>
      </c>
      <c r="G102" s="240" t="s">
        <v>152</v>
      </c>
      <c r="H102" s="241">
        <v>19</v>
      </c>
      <c r="I102" s="242"/>
      <c r="J102" s="243">
        <f>ROUND(I102*H102,2)</f>
        <v>0</v>
      </c>
      <c r="K102" s="239" t="s">
        <v>127</v>
      </c>
      <c r="L102" s="244"/>
      <c r="M102" s="245" t="s">
        <v>19</v>
      </c>
      <c r="N102" s="246" t="s">
        <v>45</v>
      </c>
      <c r="O102" s="81"/>
      <c r="P102" s="195">
        <f>O102*H102</f>
        <v>0</v>
      </c>
      <c r="Q102" s="195">
        <v>0.13431000000000001</v>
      </c>
      <c r="R102" s="195">
        <f>Q102*H102</f>
        <v>2.5518900000000002</v>
      </c>
      <c r="S102" s="195">
        <v>0</v>
      </c>
      <c r="T102" s="196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7" t="s">
        <v>297</v>
      </c>
      <c r="AT102" s="197" t="s">
        <v>493</v>
      </c>
      <c r="AU102" s="197" t="s">
        <v>74</v>
      </c>
      <c r="AY102" s="14" t="s">
        <v>129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14" t="s">
        <v>82</v>
      </c>
      <c r="BK102" s="198">
        <f>ROUND(I102*H102,2)</f>
        <v>0</v>
      </c>
      <c r="BL102" s="14" t="s">
        <v>297</v>
      </c>
      <c r="BM102" s="197" t="s">
        <v>649</v>
      </c>
    </row>
    <row r="103" s="2" customFormat="1">
      <c r="A103" s="35"/>
      <c r="B103" s="36"/>
      <c r="C103" s="37"/>
      <c r="D103" s="199" t="s">
        <v>131</v>
      </c>
      <c r="E103" s="37"/>
      <c r="F103" s="200" t="s">
        <v>648</v>
      </c>
      <c r="G103" s="37"/>
      <c r="H103" s="37"/>
      <c r="I103" s="134"/>
      <c r="J103" s="37"/>
      <c r="K103" s="37"/>
      <c r="L103" s="41"/>
      <c r="M103" s="201"/>
      <c r="N103" s="202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131</v>
      </c>
      <c r="AU103" s="14" t="s">
        <v>74</v>
      </c>
    </row>
    <row r="104" s="2" customFormat="1" ht="21.75" customHeight="1">
      <c r="A104" s="35"/>
      <c r="B104" s="36"/>
      <c r="C104" s="237" t="s">
        <v>193</v>
      </c>
      <c r="D104" s="237" t="s">
        <v>493</v>
      </c>
      <c r="E104" s="238" t="s">
        <v>650</v>
      </c>
      <c r="F104" s="239" t="s">
        <v>651</v>
      </c>
      <c r="G104" s="240" t="s">
        <v>152</v>
      </c>
      <c r="H104" s="241">
        <v>22</v>
      </c>
      <c r="I104" s="242"/>
      <c r="J104" s="243">
        <f>ROUND(I104*H104,2)</f>
        <v>0</v>
      </c>
      <c r="K104" s="239" t="s">
        <v>127</v>
      </c>
      <c r="L104" s="244"/>
      <c r="M104" s="245" t="s">
        <v>19</v>
      </c>
      <c r="N104" s="246" t="s">
        <v>45</v>
      </c>
      <c r="O104" s="81"/>
      <c r="P104" s="195">
        <f>O104*H104</f>
        <v>0</v>
      </c>
      <c r="Q104" s="195">
        <v>0.13804</v>
      </c>
      <c r="R104" s="195">
        <f>Q104*H104</f>
        <v>3.03688</v>
      </c>
      <c r="S104" s="195">
        <v>0</v>
      </c>
      <c r="T104" s="196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7" t="s">
        <v>297</v>
      </c>
      <c r="AT104" s="197" t="s">
        <v>493</v>
      </c>
      <c r="AU104" s="197" t="s">
        <v>74</v>
      </c>
      <c r="AY104" s="14" t="s">
        <v>129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4" t="s">
        <v>82</v>
      </c>
      <c r="BK104" s="198">
        <f>ROUND(I104*H104,2)</f>
        <v>0</v>
      </c>
      <c r="BL104" s="14" t="s">
        <v>297</v>
      </c>
      <c r="BM104" s="197" t="s">
        <v>652</v>
      </c>
    </row>
    <row r="105" s="2" customFormat="1">
      <c r="A105" s="35"/>
      <c r="B105" s="36"/>
      <c r="C105" s="37"/>
      <c r="D105" s="199" t="s">
        <v>131</v>
      </c>
      <c r="E105" s="37"/>
      <c r="F105" s="200" t="s">
        <v>651</v>
      </c>
      <c r="G105" s="37"/>
      <c r="H105" s="37"/>
      <c r="I105" s="134"/>
      <c r="J105" s="37"/>
      <c r="K105" s="37"/>
      <c r="L105" s="41"/>
      <c r="M105" s="201"/>
      <c r="N105" s="202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131</v>
      </c>
      <c r="AU105" s="14" t="s">
        <v>74</v>
      </c>
    </row>
    <row r="106" s="2" customFormat="1" ht="21.75" customHeight="1">
      <c r="A106" s="35"/>
      <c r="B106" s="36"/>
      <c r="C106" s="237" t="s">
        <v>199</v>
      </c>
      <c r="D106" s="237" t="s">
        <v>493</v>
      </c>
      <c r="E106" s="238" t="s">
        <v>653</v>
      </c>
      <c r="F106" s="239" t="s">
        <v>654</v>
      </c>
      <c r="G106" s="240" t="s">
        <v>152</v>
      </c>
      <c r="H106" s="241">
        <v>21</v>
      </c>
      <c r="I106" s="242"/>
      <c r="J106" s="243">
        <f>ROUND(I106*H106,2)</f>
        <v>0</v>
      </c>
      <c r="K106" s="239" t="s">
        <v>127</v>
      </c>
      <c r="L106" s="244"/>
      <c r="M106" s="245" t="s">
        <v>19</v>
      </c>
      <c r="N106" s="246" t="s">
        <v>45</v>
      </c>
      <c r="O106" s="81"/>
      <c r="P106" s="195">
        <f>O106*H106</f>
        <v>0</v>
      </c>
      <c r="Q106" s="195">
        <v>0.14177000000000001</v>
      </c>
      <c r="R106" s="195">
        <f>Q106*H106</f>
        <v>2.9771700000000001</v>
      </c>
      <c r="S106" s="195">
        <v>0</v>
      </c>
      <c r="T106" s="196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7" t="s">
        <v>297</v>
      </c>
      <c r="AT106" s="197" t="s">
        <v>493</v>
      </c>
      <c r="AU106" s="197" t="s">
        <v>74</v>
      </c>
      <c r="AY106" s="14" t="s">
        <v>129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14" t="s">
        <v>82</v>
      </c>
      <c r="BK106" s="198">
        <f>ROUND(I106*H106,2)</f>
        <v>0</v>
      </c>
      <c r="BL106" s="14" t="s">
        <v>297</v>
      </c>
      <c r="BM106" s="197" t="s">
        <v>655</v>
      </c>
    </row>
    <row r="107" s="2" customFormat="1">
      <c r="A107" s="35"/>
      <c r="B107" s="36"/>
      <c r="C107" s="37"/>
      <c r="D107" s="199" t="s">
        <v>131</v>
      </c>
      <c r="E107" s="37"/>
      <c r="F107" s="200" t="s">
        <v>654</v>
      </c>
      <c r="G107" s="37"/>
      <c r="H107" s="37"/>
      <c r="I107" s="134"/>
      <c r="J107" s="37"/>
      <c r="K107" s="37"/>
      <c r="L107" s="41"/>
      <c r="M107" s="201"/>
      <c r="N107" s="202"/>
      <c r="O107" s="81"/>
      <c r="P107" s="81"/>
      <c r="Q107" s="81"/>
      <c r="R107" s="81"/>
      <c r="S107" s="81"/>
      <c r="T107" s="82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131</v>
      </c>
      <c r="AU107" s="14" t="s">
        <v>74</v>
      </c>
    </row>
    <row r="108" s="2" customFormat="1" ht="21.75" customHeight="1">
      <c r="A108" s="35"/>
      <c r="B108" s="36"/>
      <c r="C108" s="237" t="s">
        <v>8</v>
      </c>
      <c r="D108" s="237" t="s">
        <v>493</v>
      </c>
      <c r="E108" s="238" t="s">
        <v>656</v>
      </c>
      <c r="F108" s="239" t="s">
        <v>657</v>
      </c>
      <c r="G108" s="240" t="s">
        <v>152</v>
      </c>
      <c r="H108" s="241">
        <v>15</v>
      </c>
      <c r="I108" s="242"/>
      <c r="J108" s="243">
        <f>ROUND(I108*H108,2)</f>
        <v>0</v>
      </c>
      <c r="K108" s="239" t="s">
        <v>127</v>
      </c>
      <c r="L108" s="244"/>
      <c r="M108" s="245" t="s">
        <v>19</v>
      </c>
      <c r="N108" s="246" t="s">
        <v>45</v>
      </c>
      <c r="O108" s="81"/>
      <c r="P108" s="195">
        <f>O108*H108</f>
        <v>0</v>
      </c>
      <c r="Q108" s="195">
        <v>0.14549999999999999</v>
      </c>
      <c r="R108" s="195">
        <f>Q108*H108</f>
        <v>2.1824999999999997</v>
      </c>
      <c r="S108" s="195">
        <v>0</v>
      </c>
      <c r="T108" s="196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7" t="s">
        <v>297</v>
      </c>
      <c r="AT108" s="197" t="s">
        <v>493</v>
      </c>
      <c r="AU108" s="197" t="s">
        <v>74</v>
      </c>
      <c r="AY108" s="14" t="s">
        <v>129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14" t="s">
        <v>82</v>
      </c>
      <c r="BK108" s="198">
        <f>ROUND(I108*H108,2)</f>
        <v>0</v>
      </c>
      <c r="BL108" s="14" t="s">
        <v>297</v>
      </c>
      <c r="BM108" s="197" t="s">
        <v>658</v>
      </c>
    </row>
    <row r="109" s="2" customFormat="1">
      <c r="A109" s="35"/>
      <c r="B109" s="36"/>
      <c r="C109" s="37"/>
      <c r="D109" s="199" t="s">
        <v>131</v>
      </c>
      <c r="E109" s="37"/>
      <c r="F109" s="200" t="s">
        <v>657</v>
      </c>
      <c r="G109" s="37"/>
      <c r="H109" s="37"/>
      <c r="I109" s="134"/>
      <c r="J109" s="37"/>
      <c r="K109" s="37"/>
      <c r="L109" s="41"/>
      <c r="M109" s="201"/>
      <c r="N109" s="202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131</v>
      </c>
      <c r="AU109" s="14" t="s">
        <v>74</v>
      </c>
    </row>
    <row r="110" s="2" customFormat="1" ht="21.75" customHeight="1">
      <c r="A110" s="35"/>
      <c r="B110" s="36"/>
      <c r="C110" s="237" t="s">
        <v>210</v>
      </c>
      <c r="D110" s="237" t="s">
        <v>493</v>
      </c>
      <c r="E110" s="238" t="s">
        <v>659</v>
      </c>
      <c r="F110" s="239" t="s">
        <v>660</v>
      </c>
      <c r="G110" s="240" t="s">
        <v>152</v>
      </c>
      <c r="H110" s="241">
        <v>28</v>
      </c>
      <c r="I110" s="242"/>
      <c r="J110" s="243">
        <f>ROUND(I110*H110,2)</f>
        <v>0</v>
      </c>
      <c r="K110" s="239" t="s">
        <v>127</v>
      </c>
      <c r="L110" s="244"/>
      <c r="M110" s="245" t="s">
        <v>19</v>
      </c>
      <c r="N110" s="246" t="s">
        <v>45</v>
      </c>
      <c r="O110" s="81"/>
      <c r="P110" s="195">
        <f>O110*H110</f>
        <v>0</v>
      </c>
      <c r="Q110" s="195">
        <v>0.14923</v>
      </c>
      <c r="R110" s="195">
        <f>Q110*H110</f>
        <v>4.1784400000000002</v>
      </c>
      <c r="S110" s="195">
        <v>0</v>
      </c>
      <c r="T110" s="196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7" t="s">
        <v>297</v>
      </c>
      <c r="AT110" s="197" t="s">
        <v>493</v>
      </c>
      <c r="AU110" s="197" t="s">
        <v>74</v>
      </c>
      <c r="AY110" s="14" t="s">
        <v>129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4" t="s">
        <v>82</v>
      </c>
      <c r="BK110" s="198">
        <f>ROUND(I110*H110,2)</f>
        <v>0</v>
      </c>
      <c r="BL110" s="14" t="s">
        <v>297</v>
      </c>
      <c r="BM110" s="197" t="s">
        <v>661</v>
      </c>
    </row>
    <row r="111" s="2" customFormat="1">
      <c r="A111" s="35"/>
      <c r="B111" s="36"/>
      <c r="C111" s="37"/>
      <c r="D111" s="199" t="s">
        <v>131</v>
      </c>
      <c r="E111" s="37"/>
      <c r="F111" s="200" t="s">
        <v>660</v>
      </c>
      <c r="G111" s="37"/>
      <c r="H111" s="37"/>
      <c r="I111" s="134"/>
      <c r="J111" s="37"/>
      <c r="K111" s="37"/>
      <c r="L111" s="41"/>
      <c r="M111" s="201"/>
      <c r="N111" s="202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131</v>
      </c>
      <c r="AU111" s="14" t="s">
        <v>74</v>
      </c>
    </row>
    <row r="112" s="2" customFormat="1" ht="21.75" customHeight="1">
      <c r="A112" s="35"/>
      <c r="B112" s="36"/>
      <c r="C112" s="237" t="s">
        <v>216</v>
      </c>
      <c r="D112" s="237" t="s">
        <v>493</v>
      </c>
      <c r="E112" s="238" t="s">
        <v>662</v>
      </c>
      <c r="F112" s="239" t="s">
        <v>663</v>
      </c>
      <c r="G112" s="240" t="s">
        <v>152</v>
      </c>
      <c r="H112" s="241">
        <v>21</v>
      </c>
      <c r="I112" s="242"/>
      <c r="J112" s="243">
        <f>ROUND(I112*H112,2)</f>
        <v>0</v>
      </c>
      <c r="K112" s="239" t="s">
        <v>127</v>
      </c>
      <c r="L112" s="244"/>
      <c r="M112" s="245" t="s">
        <v>19</v>
      </c>
      <c r="N112" s="246" t="s">
        <v>45</v>
      </c>
      <c r="O112" s="81"/>
      <c r="P112" s="195">
        <f>O112*H112</f>
        <v>0</v>
      </c>
      <c r="Q112" s="195">
        <v>0.15296000000000001</v>
      </c>
      <c r="R112" s="195">
        <f>Q112*H112</f>
        <v>3.2121600000000003</v>
      </c>
      <c r="S112" s="195">
        <v>0</v>
      </c>
      <c r="T112" s="196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7" t="s">
        <v>297</v>
      </c>
      <c r="AT112" s="197" t="s">
        <v>493</v>
      </c>
      <c r="AU112" s="197" t="s">
        <v>74</v>
      </c>
      <c r="AY112" s="14" t="s">
        <v>129</v>
      </c>
      <c r="BE112" s="198">
        <f>IF(N112="základní",J112,0)</f>
        <v>0</v>
      </c>
      <c r="BF112" s="198">
        <f>IF(N112="snížená",J112,0)</f>
        <v>0</v>
      </c>
      <c r="BG112" s="198">
        <f>IF(N112="zákl. přenesená",J112,0)</f>
        <v>0</v>
      </c>
      <c r="BH112" s="198">
        <f>IF(N112="sníž. přenesená",J112,0)</f>
        <v>0</v>
      </c>
      <c r="BI112" s="198">
        <f>IF(N112="nulová",J112,0)</f>
        <v>0</v>
      </c>
      <c r="BJ112" s="14" t="s">
        <v>82</v>
      </c>
      <c r="BK112" s="198">
        <f>ROUND(I112*H112,2)</f>
        <v>0</v>
      </c>
      <c r="BL112" s="14" t="s">
        <v>297</v>
      </c>
      <c r="BM112" s="197" t="s">
        <v>664</v>
      </c>
    </row>
    <row r="113" s="2" customFormat="1">
      <c r="A113" s="35"/>
      <c r="B113" s="36"/>
      <c r="C113" s="37"/>
      <c r="D113" s="199" t="s">
        <v>131</v>
      </c>
      <c r="E113" s="37"/>
      <c r="F113" s="200" t="s">
        <v>663</v>
      </c>
      <c r="G113" s="37"/>
      <c r="H113" s="37"/>
      <c r="I113" s="134"/>
      <c r="J113" s="37"/>
      <c r="K113" s="37"/>
      <c r="L113" s="41"/>
      <c r="M113" s="201"/>
      <c r="N113" s="202"/>
      <c r="O113" s="81"/>
      <c r="P113" s="81"/>
      <c r="Q113" s="81"/>
      <c r="R113" s="81"/>
      <c r="S113" s="81"/>
      <c r="T113" s="82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4" t="s">
        <v>131</v>
      </c>
      <c r="AU113" s="14" t="s">
        <v>74</v>
      </c>
    </row>
    <row r="114" s="2" customFormat="1" ht="21.75" customHeight="1">
      <c r="A114" s="35"/>
      <c r="B114" s="36"/>
      <c r="C114" s="237" t="s">
        <v>222</v>
      </c>
      <c r="D114" s="237" t="s">
        <v>493</v>
      </c>
      <c r="E114" s="238" t="s">
        <v>665</v>
      </c>
      <c r="F114" s="239" t="s">
        <v>666</v>
      </c>
      <c r="G114" s="240" t="s">
        <v>152</v>
      </c>
      <c r="H114" s="241">
        <v>13</v>
      </c>
      <c r="I114" s="242"/>
      <c r="J114" s="243">
        <f>ROUND(I114*H114,2)</f>
        <v>0</v>
      </c>
      <c r="K114" s="239" t="s">
        <v>127</v>
      </c>
      <c r="L114" s="244"/>
      <c r="M114" s="245" t="s">
        <v>19</v>
      </c>
      <c r="N114" s="246" t="s">
        <v>45</v>
      </c>
      <c r="O114" s="81"/>
      <c r="P114" s="195">
        <f>O114*H114</f>
        <v>0</v>
      </c>
      <c r="Q114" s="195">
        <v>0.15669</v>
      </c>
      <c r="R114" s="195">
        <f>Q114*H114</f>
        <v>2.0369700000000002</v>
      </c>
      <c r="S114" s="195">
        <v>0</v>
      </c>
      <c r="T114" s="196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7" t="s">
        <v>297</v>
      </c>
      <c r="AT114" s="197" t="s">
        <v>493</v>
      </c>
      <c r="AU114" s="197" t="s">
        <v>74</v>
      </c>
      <c r="AY114" s="14" t="s">
        <v>129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14" t="s">
        <v>82</v>
      </c>
      <c r="BK114" s="198">
        <f>ROUND(I114*H114,2)</f>
        <v>0</v>
      </c>
      <c r="BL114" s="14" t="s">
        <v>297</v>
      </c>
      <c r="BM114" s="197" t="s">
        <v>667</v>
      </c>
    </row>
    <row r="115" s="2" customFormat="1">
      <c r="A115" s="35"/>
      <c r="B115" s="36"/>
      <c r="C115" s="37"/>
      <c r="D115" s="199" t="s">
        <v>131</v>
      </c>
      <c r="E115" s="37"/>
      <c r="F115" s="200" t="s">
        <v>666</v>
      </c>
      <c r="G115" s="37"/>
      <c r="H115" s="37"/>
      <c r="I115" s="134"/>
      <c r="J115" s="37"/>
      <c r="K115" s="37"/>
      <c r="L115" s="41"/>
      <c r="M115" s="201"/>
      <c r="N115" s="202"/>
      <c r="O115" s="81"/>
      <c r="P115" s="81"/>
      <c r="Q115" s="81"/>
      <c r="R115" s="81"/>
      <c r="S115" s="81"/>
      <c r="T115" s="82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4" t="s">
        <v>131</v>
      </c>
      <c r="AU115" s="14" t="s">
        <v>74</v>
      </c>
    </row>
    <row r="116" s="2" customFormat="1" ht="21.75" customHeight="1">
      <c r="A116" s="35"/>
      <c r="B116" s="36"/>
      <c r="C116" s="237" t="s">
        <v>228</v>
      </c>
      <c r="D116" s="237" t="s">
        <v>493</v>
      </c>
      <c r="E116" s="238" t="s">
        <v>668</v>
      </c>
      <c r="F116" s="239" t="s">
        <v>669</v>
      </c>
      <c r="G116" s="240" t="s">
        <v>152</v>
      </c>
      <c r="H116" s="241">
        <v>16</v>
      </c>
      <c r="I116" s="242"/>
      <c r="J116" s="243">
        <f>ROUND(I116*H116,2)</f>
        <v>0</v>
      </c>
      <c r="K116" s="239" t="s">
        <v>127</v>
      </c>
      <c r="L116" s="244"/>
      <c r="M116" s="245" t="s">
        <v>19</v>
      </c>
      <c r="N116" s="246" t="s">
        <v>45</v>
      </c>
      <c r="O116" s="81"/>
      <c r="P116" s="195">
        <f>O116*H116</f>
        <v>0</v>
      </c>
      <c r="Q116" s="195">
        <v>0.16042000000000001</v>
      </c>
      <c r="R116" s="195">
        <f>Q116*H116</f>
        <v>2.5667200000000001</v>
      </c>
      <c r="S116" s="195">
        <v>0</v>
      </c>
      <c r="T116" s="196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7" t="s">
        <v>297</v>
      </c>
      <c r="AT116" s="197" t="s">
        <v>493</v>
      </c>
      <c r="AU116" s="197" t="s">
        <v>74</v>
      </c>
      <c r="AY116" s="14" t="s">
        <v>129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14" t="s">
        <v>82</v>
      </c>
      <c r="BK116" s="198">
        <f>ROUND(I116*H116,2)</f>
        <v>0</v>
      </c>
      <c r="BL116" s="14" t="s">
        <v>297</v>
      </c>
      <c r="BM116" s="197" t="s">
        <v>670</v>
      </c>
    </row>
    <row r="117" s="2" customFormat="1">
      <c r="A117" s="35"/>
      <c r="B117" s="36"/>
      <c r="C117" s="37"/>
      <c r="D117" s="199" t="s">
        <v>131</v>
      </c>
      <c r="E117" s="37"/>
      <c r="F117" s="200" t="s">
        <v>669</v>
      </c>
      <c r="G117" s="37"/>
      <c r="H117" s="37"/>
      <c r="I117" s="134"/>
      <c r="J117" s="37"/>
      <c r="K117" s="37"/>
      <c r="L117" s="41"/>
      <c r="M117" s="201"/>
      <c r="N117" s="202"/>
      <c r="O117" s="81"/>
      <c r="P117" s="81"/>
      <c r="Q117" s="81"/>
      <c r="R117" s="81"/>
      <c r="S117" s="81"/>
      <c r="T117" s="82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131</v>
      </c>
      <c r="AU117" s="14" t="s">
        <v>74</v>
      </c>
    </row>
    <row r="118" s="2" customFormat="1" ht="21.75" customHeight="1">
      <c r="A118" s="35"/>
      <c r="B118" s="36"/>
      <c r="C118" s="237" t="s">
        <v>234</v>
      </c>
      <c r="D118" s="237" t="s">
        <v>493</v>
      </c>
      <c r="E118" s="238" t="s">
        <v>671</v>
      </c>
      <c r="F118" s="239" t="s">
        <v>672</v>
      </c>
      <c r="G118" s="240" t="s">
        <v>152</v>
      </c>
      <c r="H118" s="241">
        <v>20</v>
      </c>
      <c r="I118" s="242"/>
      <c r="J118" s="243">
        <f>ROUND(I118*H118,2)</f>
        <v>0</v>
      </c>
      <c r="K118" s="239" t="s">
        <v>127</v>
      </c>
      <c r="L118" s="244"/>
      <c r="M118" s="245" t="s">
        <v>19</v>
      </c>
      <c r="N118" s="246" t="s">
        <v>45</v>
      </c>
      <c r="O118" s="81"/>
      <c r="P118" s="195">
        <f>O118*H118</f>
        <v>0</v>
      </c>
      <c r="Q118" s="195">
        <v>0.16414999999999999</v>
      </c>
      <c r="R118" s="195">
        <f>Q118*H118</f>
        <v>3.2829999999999999</v>
      </c>
      <c r="S118" s="195">
        <v>0</v>
      </c>
      <c r="T118" s="19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7" t="s">
        <v>297</v>
      </c>
      <c r="AT118" s="197" t="s">
        <v>493</v>
      </c>
      <c r="AU118" s="197" t="s">
        <v>74</v>
      </c>
      <c r="AY118" s="14" t="s">
        <v>129</v>
      </c>
      <c r="BE118" s="198">
        <f>IF(N118="základní",J118,0)</f>
        <v>0</v>
      </c>
      <c r="BF118" s="198">
        <f>IF(N118="snížená",J118,0)</f>
        <v>0</v>
      </c>
      <c r="BG118" s="198">
        <f>IF(N118="zákl. přenesená",J118,0)</f>
        <v>0</v>
      </c>
      <c r="BH118" s="198">
        <f>IF(N118="sníž. přenesená",J118,0)</f>
        <v>0</v>
      </c>
      <c r="BI118" s="198">
        <f>IF(N118="nulová",J118,0)</f>
        <v>0</v>
      </c>
      <c r="BJ118" s="14" t="s">
        <v>82</v>
      </c>
      <c r="BK118" s="198">
        <f>ROUND(I118*H118,2)</f>
        <v>0</v>
      </c>
      <c r="BL118" s="14" t="s">
        <v>297</v>
      </c>
      <c r="BM118" s="197" t="s">
        <v>673</v>
      </c>
    </row>
    <row r="119" s="2" customFormat="1">
      <c r="A119" s="35"/>
      <c r="B119" s="36"/>
      <c r="C119" s="37"/>
      <c r="D119" s="199" t="s">
        <v>131</v>
      </c>
      <c r="E119" s="37"/>
      <c r="F119" s="200" t="s">
        <v>672</v>
      </c>
      <c r="G119" s="37"/>
      <c r="H119" s="37"/>
      <c r="I119" s="134"/>
      <c r="J119" s="37"/>
      <c r="K119" s="37"/>
      <c r="L119" s="41"/>
      <c r="M119" s="201"/>
      <c r="N119" s="202"/>
      <c r="O119" s="81"/>
      <c r="P119" s="81"/>
      <c r="Q119" s="81"/>
      <c r="R119" s="81"/>
      <c r="S119" s="81"/>
      <c r="T119" s="82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131</v>
      </c>
      <c r="AU119" s="14" t="s">
        <v>74</v>
      </c>
    </row>
    <row r="120" s="2" customFormat="1" ht="21.75" customHeight="1">
      <c r="A120" s="35"/>
      <c r="B120" s="36"/>
      <c r="C120" s="237" t="s">
        <v>7</v>
      </c>
      <c r="D120" s="237" t="s">
        <v>493</v>
      </c>
      <c r="E120" s="238" t="s">
        <v>674</v>
      </c>
      <c r="F120" s="239" t="s">
        <v>675</v>
      </c>
      <c r="G120" s="240" t="s">
        <v>152</v>
      </c>
      <c r="H120" s="241">
        <v>26</v>
      </c>
      <c r="I120" s="242"/>
      <c r="J120" s="243">
        <f>ROUND(I120*H120,2)</f>
        <v>0</v>
      </c>
      <c r="K120" s="239" t="s">
        <v>127</v>
      </c>
      <c r="L120" s="244"/>
      <c r="M120" s="245" t="s">
        <v>19</v>
      </c>
      <c r="N120" s="246" t="s">
        <v>45</v>
      </c>
      <c r="O120" s="81"/>
      <c r="P120" s="195">
        <f>O120*H120</f>
        <v>0</v>
      </c>
      <c r="Q120" s="195">
        <v>0.16788</v>
      </c>
      <c r="R120" s="195">
        <f>Q120*H120</f>
        <v>4.3648800000000003</v>
      </c>
      <c r="S120" s="195">
        <v>0</v>
      </c>
      <c r="T120" s="19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7" t="s">
        <v>297</v>
      </c>
      <c r="AT120" s="197" t="s">
        <v>493</v>
      </c>
      <c r="AU120" s="197" t="s">
        <v>74</v>
      </c>
      <c r="AY120" s="14" t="s">
        <v>129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14" t="s">
        <v>82</v>
      </c>
      <c r="BK120" s="198">
        <f>ROUND(I120*H120,2)</f>
        <v>0</v>
      </c>
      <c r="BL120" s="14" t="s">
        <v>297</v>
      </c>
      <c r="BM120" s="197" t="s">
        <v>676</v>
      </c>
    </row>
    <row r="121" s="2" customFormat="1">
      <c r="A121" s="35"/>
      <c r="B121" s="36"/>
      <c r="C121" s="37"/>
      <c r="D121" s="199" t="s">
        <v>131</v>
      </c>
      <c r="E121" s="37"/>
      <c r="F121" s="200" t="s">
        <v>675</v>
      </c>
      <c r="G121" s="37"/>
      <c r="H121" s="37"/>
      <c r="I121" s="134"/>
      <c r="J121" s="37"/>
      <c r="K121" s="37"/>
      <c r="L121" s="41"/>
      <c r="M121" s="201"/>
      <c r="N121" s="202"/>
      <c r="O121" s="81"/>
      <c r="P121" s="81"/>
      <c r="Q121" s="81"/>
      <c r="R121" s="81"/>
      <c r="S121" s="81"/>
      <c r="T121" s="82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131</v>
      </c>
      <c r="AU121" s="14" t="s">
        <v>74</v>
      </c>
    </row>
    <row r="122" s="2" customFormat="1" ht="21.75" customHeight="1">
      <c r="A122" s="35"/>
      <c r="B122" s="36"/>
      <c r="C122" s="237" t="s">
        <v>245</v>
      </c>
      <c r="D122" s="237" t="s">
        <v>493</v>
      </c>
      <c r="E122" s="238" t="s">
        <v>677</v>
      </c>
      <c r="F122" s="239" t="s">
        <v>678</v>
      </c>
      <c r="G122" s="240" t="s">
        <v>152</v>
      </c>
      <c r="H122" s="241">
        <v>10</v>
      </c>
      <c r="I122" s="242"/>
      <c r="J122" s="243">
        <f>ROUND(I122*H122,2)</f>
        <v>0</v>
      </c>
      <c r="K122" s="239" t="s">
        <v>127</v>
      </c>
      <c r="L122" s="244"/>
      <c r="M122" s="245" t="s">
        <v>19</v>
      </c>
      <c r="N122" s="246" t="s">
        <v>45</v>
      </c>
      <c r="O122" s="81"/>
      <c r="P122" s="195">
        <f>O122*H122</f>
        <v>0</v>
      </c>
      <c r="Q122" s="195">
        <v>0.17162</v>
      </c>
      <c r="R122" s="195">
        <f>Q122*H122</f>
        <v>1.7162</v>
      </c>
      <c r="S122" s="195">
        <v>0</v>
      </c>
      <c r="T122" s="19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7" t="s">
        <v>297</v>
      </c>
      <c r="AT122" s="197" t="s">
        <v>493</v>
      </c>
      <c r="AU122" s="197" t="s">
        <v>74</v>
      </c>
      <c r="AY122" s="14" t="s">
        <v>129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14" t="s">
        <v>82</v>
      </c>
      <c r="BK122" s="198">
        <f>ROUND(I122*H122,2)</f>
        <v>0</v>
      </c>
      <c r="BL122" s="14" t="s">
        <v>297</v>
      </c>
      <c r="BM122" s="197" t="s">
        <v>679</v>
      </c>
    </row>
    <row r="123" s="2" customFormat="1">
      <c r="A123" s="35"/>
      <c r="B123" s="36"/>
      <c r="C123" s="37"/>
      <c r="D123" s="199" t="s">
        <v>131</v>
      </c>
      <c r="E123" s="37"/>
      <c r="F123" s="200" t="s">
        <v>678</v>
      </c>
      <c r="G123" s="37"/>
      <c r="H123" s="37"/>
      <c r="I123" s="134"/>
      <c r="J123" s="37"/>
      <c r="K123" s="37"/>
      <c r="L123" s="41"/>
      <c r="M123" s="201"/>
      <c r="N123" s="202"/>
      <c r="O123" s="81"/>
      <c r="P123" s="81"/>
      <c r="Q123" s="81"/>
      <c r="R123" s="81"/>
      <c r="S123" s="81"/>
      <c r="T123" s="82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131</v>
      </c>
      <c r="AU123" s="14" t="s">
        <v>74</v>
      </c>
    </row>
    <row r="124" s="2" customFormat="1" ht="21.75" customHeight="1">
      <c r="A124" s="35"/>
      <c r="B124" s="36"/>
      <c r="C124" s="237" t="s">
        <v>278</v>
      </c>
      <c r="D124" s="237" t="s">
        <v>493</v>
      </c>
      <c r="E124" s="238" t="s">
        <v>680</v>
      </c>
      <c r="F124" s="239" t="s">
        <v>681</v>
      </c>
      <c r="G124" s="240" t="s">
        <v>152</v>
      </c>
      <c r="H124" s="241">
        <v>41</v>
      </c>
      <c r="I124" s="242"/>
      <c r="J124" s="243">
        <f>ROUND(I124*H124,2)</f>
        <v>0</v>
      </c>
      <c r="K124" s="239" t="s">
        <v>127</v>
      </c>
      <c r="L124" s="244"/>
      <c r="M124" s="245" t="s">
        <v>19</v>
      </c>
      <c r="N124" s="246" t="s">
        <v>45</v>
      </c>
      <c r="O124" s="81"/>
      <c r="P124" s="195">
        <f>O124*H124</f>
        <v>0</v>
      </c>
      <c r="Q124" s="195">
        <v>0</v>
      </c>
      <c r="R124" s="195">
        <f>Q124*H124</f>
        <v>0</v>
      </c>
      <c r="S124" s="195">
        <v>0</v>
      </c>
      <c r="T124" s="19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7" t="s">
        <v>297</v>
      </c>
      <c r="AT124" s="197" t="s">
        <v>493</v>
      </c>
      <c r="AU124" s="197" t="s">
        <v>74</v>
      </c>
      <c r="AY124" s="14" t="s">
        <v>129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14" t="s">
        <v>82</v>
      </c>
      <c r="BK124" s="198">
        <f>ROUND(I124*H124,2)</f>
        <v>0</v>
      </c>
      <c r="BL124" s="14" t="s">
        <v>297</v>
      </c>
      <c r="BM124" s="197" t="s">
        <v>682</v>
      </c>
    </row>
    <row r="125" s="2" customFormat="1">
      <c r="A125" s="35"/>
      <c r="B125" s="36"/>
      <c r="C125" s="37"/>
      <c r="D125" s="199" t="s">
        <v>131</v>
      </c>
      <c r="E125" s="37"/>
      <c r="F125" s="200" t="s">
        <v>681</v>
      </c>
      <c r="G125" s="37"/>
      <c r="H125" s="37"/>
      <c r="I125" s="134"/>
      <c r="J125" s="37"/>
      <c r="K125" s="37"/>
      <c r="L125" s="41"/>
      <c r="M125" s="201"/>
      <c r="N125" s="202"/>
      <c r="O125" s="81"/>
      <c r="P125" s="81"/>
      <c r="Q125" s="81"/>
      <c r="R125" s="81"/>
      <c r="S125" s="81"/>
      <c r="T125" s="82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131</v>
      </c>
      <c r="AU125" s="14" t="s">
        <v>74</v>
      </c>
    </row>
    <row r="126" s="2" customFormat="1" ht="21.75" customHeight="1">
      <c r="A126" s="35"/>
      <c r="B126" s="36"/>
      <c r="C126" s="237" t="s">
        <v>293</v>
      </c>
      <c r="D126" s="237" t="s">
        <v>493</v>
      </c>
      <c r="E126" s="238" t="s">
        <v>683</v>
      </c>
      <c r="F126" s="239" t="s">
        <v>684</v>
      </c>
      <c r="G126" s="240" t="s">
        <v>152</v>
      </c>
      <c r="H126" s="241">
        <v>6</v>
      </c>
      <c r="I126" s="242"/>
      <c r="J126" s="243">
        <f>ROUND(I126*H126,2)</f>
        <v>0</v>
      </c>
      <c r="K126" s="239" t="s">
        <v>127</v>
      </c>
      <c r="L126" s="244"/>
      <c r="M126" s="245" t="s">
        <v>19</v>
      </c>
      <c r="N126" s="246" t="s">
        <v>45</v>
      </c>
      <c r="O126" s="81"/>
      <c r="P126" s="195">
        <f>O126*H126</f>
        <v>0</v>
      </c>
      <c r="Q126" s="195">
        <v>3.70425</v>
      </c>
      <c r="R126" s="195">
        <f>Q126*H126</f>
        <v>22.2255</v>
      </c>
      <c r="S126" s="195">
        <v>0</v>
      </c>
      <c r="T126" s="19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7" t="s">
        <v>297</v>
      </c>
      <c r="AT126" s="197" t="s">
        <v>493</v>
      </c>
      <c r="AU126" s="197" t="s">
        <v>74</v>
      </c>
      <c r="AY126" s="14" t="s">
        <v>129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14" t="s">
        <v>82</v>
      </c>
      <c r="BK126" s="198">
        <f>ROUND(I126*H126,2)</f>
        <v>0</v>
      </c>
      <c r="BL126" s="14" t="s">
        <v>297</v>
      </c>
      <c r="BM126" s="197" t="s">
        <v>685</v>
      </c>
    </row>
    <row r="127" s="2" customFormat="1">
      <c r="A127" s="35"/>
      <c r="B127" s="36"/>
      <c r="C127" s="37"/>
      <c r="D127" s="199" t="s">
        <v>131</v>
      </c>
      <c r="E127" s="37"/>
      <c r="F127" s="200" t="s">
        <v>684</v>
      </c>
      <c r="G127" s="37"/>
      <c r="H127" s="37"/>
      <c r="I127" s="134"/>
      <c r="J127" s="37"/>
      <c r="K127" s="37"/>
      <c r="L127" s="41"/>
      <c r="M127" s="201"/>
      <c r="N127" s="202"/>
      <c r="O127" s="81"/>
      <c r="P127" s="81"/>
      <c r="Q127" s="81"/>
      <c r="R127" s="81"/>
      <c r="S127" s="81"/>
      <c r="T127" s="82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131</v>
      </c>
      <c r="AU127" s="14" t="s">
        <v>74</v>
      </c>
    </row>
    <row r="128" s="2" customFormat="1" ht="21.75" customHeight="1">
      <c r="A128" s="35"/>
      <c r="B128" s="36"/>
      <c r="C128" s="237" t="s">
        <v>302</v>
      </c>
      <c r="D128" s="237" t="s">
        <v>493</v>
      </c>
      <c r="E128" s="238" t="s">
        <v>686</v>
      </c>
      <c r="F128" s="239" t="s">
        <v>687</v>
      </c>
      <c r="G128" s="240" t="s">
        <v>152</v>
      </c>
      <c r="H128" s="241">
        <v>2</v>
      </c>
      <c r="I128" s="242"/>
      <c r="J128" s="243">
        <f>ROUND(I128*H128,2)</f>
        <v>0</v>
      </c>
      <c r="K128" s="239" t="s">
        <v>127</v>
      </c>
      <c r="L128" s="244"/>
      <c r="M128" s="245" t="s">
        <v>19</v>
      </c>
      <c r="N128" s="246" t="s">
        <v>45</v>
      </c>
      <c r="O128" s="81"/>
      <c r="P128" s="195">
        <f>O128*H128</f>
        <v>0</v>
      </c>
      <c r="Q128" s="195">
        <v>0.69425999999999999</v>
      </c>
      <c r="R128" s="195">
        <f>Q128*H128</f>
        <v>1.38852</v>
      </c>
      <c r="S128" s="195">
        <v>0</v>
      </c>
      <c r="T128" s="19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7" t="s">
        <v>297</v>
      </c>
      <c r="AT128" s="197" t="s">
        <v>493</v>
      </c>
      <c r="AU128" s="197" t="s">
        <v>74</v>
      </c>
      <c r="AY128" s="14" t="s">
        <v>129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4" t="s">
        <v>82</v>
      </c>
      <c r="BK128" s="198">
        <f>ROUND(I128*H128,2)</f>
        <v>0</v>
      </c>
      <c r="BL128" s="14" t="s">
        <v>297</v>
      </c>
      <c r="BM128" s="197" t="s">
        <v>688</v>
      </c>
    </row>
    <row r="129" s="2" customFormat="1">
      <c r="A129" s="35"/>
      <c r="B129" s="36"/>
      <c r="C129" s="37"/>
      <c r="D129" s="199" t="s">
        <v>131</v>
      </c>
      <c r="E129" s="37"/>
      <c r="F129" s="200" t="s">
        <v>687</v>
      </c>
      <c r="G129" s="37"/>
      <c r="H129" s="37"/>
      <c r="I129" s="134"/>
      <c r="J129" s="37"/>
      <c r="K129" s="37"/>
      <c r="L129" s="41"/>
      <c r="M129" s="201"/>
      <c r="N129" s="202"/>
      <c r="O129" s="81"/>
      <c r="P129" s="81"/>
      <c r="Q129" s="81"/>
      <c r="R129" s="81"/>
      <c r="S129" s="81"/>
      <c r="T129" s="82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131</v>
      </c>
      <c r="AU129" s="14" t="s">
        <v>74</v>
      </c>
    </row>
    <row r="130" s="2" customFormat="1" ht="21.75" customHeight="1">
      <c r="A130" s="35"/>
      <c r="B130" s="36"/>
      <c r="C130" s="237" t="s">
        <v>307</v>
      </c>
      <c r="D130" s="237" t="s">
        <v>493</v>
      </c>
      <c r="E130" s="238" t="s">
        <v>689</v>
      </c>
      <c r="F130" s="239" t="s">
        <v>690</v>
      </c>
      <c r="G130" s="240" t="s">
        <v>152</v>
      </c>
      <c r="H130" s="241">
        <v>1</v>
      </c>
      <c r="I130" s="242"/>
      <c r="J130" s="243">
        <f>ROUND(I130*H130,2)</f>
        <v>0</v>
      </c>
      <c r="K130" s="239" t="s">
        <v>127</v>
      </c>
      <c r="L130" s="244"/>
      <c r="M130" s="245" t="s">
        <v>19</v>
      </c>
      <c r="N130" s="246" t="s">
        <v>45</v>
      </c>
      <c r="O130" s="81"/>
      <c r="P130" s="195">
        <f>O130*H130</f>
        <v>0</v>
      </c>
      <c r="Q130" s="195">
        <v>0.69425999999999999</v>
      </c>
      <c r="R130" s="195">
        <f>Q130*H130</f>
        <v>0.69425999999999999</v>
      </c>
      <c r="S130" s="195">
        <v>0</v>
      </c>
      <c r="T130" s="19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7" t="s">
        <v>297</v>
      </c>
      <c r="AT130" s="197" t="s">
        <v>493</v>
      </c>
      <c r="AU130" s="197" t="s">
        <v>74</v>
      </c>
      <c r="AY130" s="14" t="s">
        <v>129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4" t="s">
        <v>82</v>
      </c>
      <c r="BK130" s="198">
        <f>ROUND(I130*H130,2)</f>
        <v>0</v>
      </c>
      <c r="BL130" s="14" t="s">
        <v>297</v>
      </c>
      <c r="BM130" s="197" t="s">
        <v>691</v>
      </c>
    </row>
    <row r="131" s="2" customFormat="1">
      <c r="A131" s="35"/>
      <c r="B131" s="36"/>
      <c r="C131" s="37"/>
      <c r="D131" s="199" t="s">
        <v>131</v>
      </c>
      <c r="E131" s="37"/>
      <c r="F131" s="200" t="s">
        <v>690</v>
      </c>
      <c r="G131" s="37"/>
      <c r="H131" s="37"/>
      <c r="I131" s="134"/>
      <c r="J131" s="37"/>
      <c r="K131" s="37"/>
      <c r="L131" s="41"/>
      <c r="M131" s="201"/>
      <c r="N131" s="202"/>
      <c r="O131" s="81"/>
      <c r="P131" s="81"/>
      <c r="Q131" s="81"/>
      <c r="R131" s="81"/>
      <c r="S131" s="81"/>
      <c r="T131" s="82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131</v>
      </c>
      <c r="AU131" s="14" t="s">
        <v>74</v>
      </c>
    </row>
    <row r="132" s="2" customFormat="1" ht="21.75" customHeight="1">
      <c r="A132" s="35"/>
      <c r="B132" s="36"/>
      <c r="C132" s="237" t="s">
        <v>312</v>
      </c>
      <c r="D132" s="237" t="s">
        <v>493</v>
      </c>
      <c r="E132" s="238" t="s">
        <v>692</v>
      </c>
      <c r="F132" s="239" t="s">
        <v>693</v>
      </c>
      <c r="G132" s="240" t="s">
        <v>152</v>
      </c>
      <c r="H132" s="241">
        <v>2</v>
      </c>
      <c r="I132" s="242"/>
      <c r="J132" s="243">
        <f>ROUND(I132*H132,2)</f>
        <v>0</v>
      </c>
      <c r="K132" s="239" t="s">
        <v>127</v>
      </c>
      <c r="L132" s="244"/>
      <c r="M132" s="245" t="s">
        <v>19</v>
      </c>
      <c r="N132" s="246" t="s">
        <v>45</v>
      </c>
      <c r="O132" s="81"/>
      <c r="P132" s="195">
        <f>O132*H132</f>
        <v>0</v>
      </c>
      <c r="Q132" s="195">
        <v>0.69425999999999999</v>
      </c>
      <c r="R132" s="195">
        <f>Q132*H132</f>
        <v>1.38852</v>
      </c>
      <c r="S132" s="195">
        <v>0</v>
      </c>
      <c r="T132" s="19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7" t="s">
        <v>297</v>
      </c>
      <c r="AT132" s="197" t="s">
        <v>493</v>
      </c>
      <c r="AU132" s="197" t="s">
        <v>74</v>
      </c>
      <c r="AY132" s="14" t="s">
        <v>129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4" t="s">
        <v>82</v>
      </c>
      <c r="BK132" s="198">
        <f>ROUND(I132*H132,2)</f>
        <v>0</v>
      </c>
      <c r="BL132" s="14" t="s">
        <v>297</v>
      </c>
      <c r="BM132" s="197" t="s">
        <v>694</v>
      </c>
    </row>
    <row r="133" s="2" customFormat="1">
      <c r="A133" s="35"/>
      <c r="B133" s="36"/>
      <c r="C133" s="37"/>
      <c r="D133" s="199" t="s">
        <v>131</v>
      </c>
      <c r="E133" s="37"/>
      <c r="F133" s="200" t="s">
        <v>693</v>
      </c>
      <c r="G133" s="37"/>
      <c r="H133" s="37"/>
      <c r="I133" s="134"/>
      <c r="J133" s="37"/>
      <c r="K133" s="37"/>
      <c r="L133" s="41"/>
      <c r="M133" s="201"/>
      <c r="N133" s="202"/>
      <c r="O133" s="81"/>
      <c r="P133" s="81"/>
      <c r="Q133" s="81"/>
      <c r="R133" s="81"/>
      <c r="S133" s="81"/>
      <c r="T133" s="82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131</v>
      </c>
      <c r="AU133" s="14" t="s">
        <v>74</v>
      </c>
    </row>
    <row r="134" s="2" customFormat="1" ht="21.75" customHeight="1">
      <c r="A134" s="35"/>
      <c r="B134" s="36"/>
      <c r="C134" s="237" t="s">
        <v>318</v>
      </c>
      <c r="D134" s="237" t="s">
        <v>493</v>
      </c>
      <c r="E134" s="238" t="s">
        <v>695</v>
      </c>
      <c r="F134" s="239" t="s">
        <v>696</v>
      </c>
      <c r="G134" s="240" t="s">
        <v>152</v>
      </c>
      <c r="H134" s="241">
        <v>1</v>
      </c>
      <c r="I134" s="242"/>
      <c r="J134" s="243">
        <f>ROUND(I134*H134,2)</f>
        <v>0</v>
      </c>
      <c r="K134" s="239" t="s">
        <v>127</v>
      </c>
      <c r="L134" s="244"/>
      <c r="M134" s="245" t="s">
        <v>19</v>
      </c>
      <c r="N134" s="246" t="s">
        <v>45</v>
      </c>
      <c r="O134" s="81"/>
      <c r="P134" s="195">
        <f>O134*H134</f>
        <v>0</v>
      </c>
      <c r="Q134" s="195">
        <v>0.69425999999999999</v>
      </c>
      <c r="R134" s="195">
        <f>Q134*H134</f>
        <v>0.69425999999999999</v>
      </c>
      <c r="S134" s="195">
        <v>0</v>
      </c>
      <c r="T134" s="19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7" t="s">
        <v>297</v>
      </c>
      <c r="AT134" s="197" t="s">
        <v>493</v>
      </c>
      <c r="AU134" s="197" t="s">
        <v>74</v>
      </c>
      <c r="AY134" s="14" t="s">
        <v>129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4" t="s">
        <v>82</v>
      </c>
      <c r="BK134" s="198">
        <f>ROUND(I134*H134,2)</f>
        <v>0</v>
      </c>
      <c r="BL134" s="14" t="s">
        <v>297</v>
      </c>
      <c r="BM134" s="197" t="s">
        <v>697</v>
      </c>
    </row>
    <row r="135" s="2" customFormat="1">
      <c r="A135" s="35"/>
      <c r="B135" s="36"/>
      <c r="C135" s="37"/>
      <c r="D135" s="199" t="s">
        <v>131</v>
      </c>
      <c r="E135" s="37"/>
      <c r="F135" s="200" t="s">
        <v>696</v>
      </c>
      <c r="G135" s="37"/>
      <c r="H135" s="37"/>
      <c r="I135" s="134"/>
      <c r="J135" s="37"/>
      <c r="K135" s="37"/>
      <c r="L135" s="41"/>
      <c r="M135" s="201"/>
      <c r="N135" s="202"/>
      <c r="O135" s="81"/>
      <c r="P135" s="81"/>
      <c r="Q135" s="81"/>
      <c r="R135" s="81"/>
      <c r="S135" s="81"/>
      <c r="T135" s="82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131</v>
      </c>
      <c r="AU135" s="14" t="s">
        <v>74</v>
      </c>
    </row>
    <row r="136" s="2" customFormat="1" ht="21.75" customHeight="1">
      <c r="A136" s="35"/>
      <c r="B136" s="36"/>
      <c r="C136" s="237" t="s">
        <v>324</v>
      </c>
      <c r="D136" s="237" t="s">
        <v>493</v>
      </c>
      <c r="E136" s="238" t="s">
        <v>698</v>
      </c>
      <c r="F136" s="239" t="s">
        <v>699</v>
      </c>
      <c r="G136" s="240" t="s">
        <v>152</v>
      </c>
      <c r="H136" s="241">
        <v>1</v>
      </c>
      <c r="I136" s="242"/>
      <c r="J136" s="243">
        <f>ROUND(I136*H136,2)</f>
        <v>0</v>
      </c>
      <c r="K136" s="239" t="s">
        <v>127</v>
      </c>
      <c r="L136" s="244"/>
      <c r="M136" s="245" t="s">
        <v>19</v>
      </c>
      <c r="N136" s="246" t="s">
        <v>45</v>
      </c>
      <c r="O136" s="81"/>
      <c r="P136" s="195">
        <f>O136*H136</f>
        <v>0</v>
      </c>
      <c r="Q136" s="195">
        <v>0.63</v>
      </c>
      <c r="R136" s="195">
        <f>Q136*H136</f>
        <v>0.63</v>
      </c>
      <c r="S136" s="195">
        <v>0</v>
      </c>
      <c r="T136" s="19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7" t="s">
        <v>297</v>
      </c>
      <c r="AT136" s="197" t="s">
        <v>493</v>
      </c>
      <c r="AU136" s="197" t="s">
        <v>74</v>
      </c>
      <c r="AY136" s="14" t="s">
        <v>129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4" t="s">
        <v>82</v>
      </c>
      <c r="BK136" s="198">
        <f>ROUND(I136*H136,2)</f>
        <v>0</v>
      </c>
      <c r="BL136" s="14" t="s">
        <v>297</v>
      </c>
      <c r="BM136" s="197" t="s">
        <v>700</v>
      </c>
    </row>
    <row r="137" s="2" customFormat="1">
      <c r="A137" s="35"/>
      <c r="B137" s="36"/>
      <c r="C137" s="37"/>
      <c r="D137" s="199" t="s">
        <v>131</v>
      </c>
      <c r="E137" s="37"/>
      <c r="F137" s="200" t="s">
        <v>699</v>
      </c>
      <c r="G137" s="37"/>
      <c r="H137" s="37"/>
      <c r="I137" s="134"/>
      <c r="J137" s="37"/>
      <c r="K137" s="37"/>
      <c r="L137" s="41"/>
      <c r="M137" s="201"/>
      <c r="N137" s="202"/>
      <c r="O137" s="81"/>
      <c r="P137" s="81"/>
      <c r="Q137" s="81"/>
      <c r="R137" s="81"/>
      <c r="S137" s="81"/>
      <c r="T137" s="82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131</v>
      </c>
      <c r="AU137" s="14" t="s">
        <v>74</v>
      </c>
    </row>
    <row r="138" s="2" customFormat="1" ht="21.75" customHeight="1">
      <c r="A138" s="35"/>
      <c r="B138" s="36"/>
      <c r="C138" s="237" t="s">
        <v>330</v>
      </c>
      <c r="D138" s="237" t="s">
        <v>493</v>
      </c>
      <c r="E138" s="238" t="s">
        <v>701</v>
      </c>
      <c r="F138" s="239" t="s">
        <v>702</v>
      </c>
      <c r="G138" s="240" t="s">
        <v>152</v>
      </c>
      <c r="H138" s="241">
        <v>1</v>
      </c>
      <c r="I138" s="242"/>
      <c r="J138" s="243">
        <f>ROUND(I138*H138,2)</f>
        <v>0</v>
      </c>
      <c r="K138" s="239" t="s">
        <v>127</v>
      </c>
      <c r="L138" s="244"/>
      <c r="M138" s="245" t="s">
        <v>19</v>
      </c>
      <c r="N138" s="246" t="s">
        <v>45</v>
      </c>
      <c r="O138" s="81"/>
      <c r="P138" s="195">
        <f>O138*H138</f>
        <v>0</v>
      </c>
      <c r="Q138" s="195">
        <v>0.63</v>
      </c>
      <c r="R138" s="195">
        <f>Q138*H138</f>
        <v>0.63</v>
      </c>
      <c r="S138" s="195">
        <v>0</v>
      </c>
      <c r="T138" s="19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7" t="s">
        <v>297</v>
      </c>
      <c r="AT138" s="197" t="s">
        <v>493</v>
      </c>
      <c r="AU138" s="197" t="s">
        <v>74</v>
      </c>
      <c r="AY138" s="14" t="s">
        <v>129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4" t="s">
        <v>82</v>
      </c>
      <c r="BK138" s="198">
        <f>ROUND(I138*H138,2)</f>
        <v>0</v>
      </c>
      <c r="BL138" s="14" t="s">
        <v>297</v>
      </c>
      <c r="BM138" s="197" t="s">
        <v>703</v>
      </c>
    </row>
    <row r="139" s="2" customFormat="1">
      <c r="A139" s="35"/>
      <c r="B139" s="36"/>
      <c r="C139" s="37"/>
      <c r="D139" s="199" t="s">
        <v>131</v>
      </c>
      <c r="E139" s="37"/>
      <c r="F139" s="200" t="s">
        <v>702</v>
      </c>
      <c r="G139" s="37"/>
      <c r="H139" s="37"/>
      <c r="I139" s="134"/>
      <c r="J139" s="37"/>
      <c r="K139" s="37"/>
      <c r="L139" s="41"/>
      <c r="M139" s="201"/>
      <c r="N139" s="202"/>
      <c r="O139" s="81"/>
      <c r="P139" s="81"/>
      <c r="Q139" s="81"/>
      <c r="R139" s="81"/>
      <c r="S139" s="81"/>
      <c r="T139" s="82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131</v>
      </c>
      <c r="AU139" s="14" t="s">
        <v>74</v>
      </c>
    </row>
    <row r="140" s="2" customFormat="1" ht="21.75" customHeight="1">
      <c r="A140" s="35"/>
      <c r="B140" s="36"/>
      <c r="C140" s="237" t="s">
        <v>336</v>
      </c>
      <c r="D140" s="237" t="s">
        <v>493</v>
      </c>
      <c r="E140" s="238" t="s">
        <v>704</v>
      </c>
      <c r="F140" s="239" t="s">
        <v>705</v>
      </c>
      <c r="G140" s="240" t="s">
        <v>152</v>
      </c>
      <c r="H140" s="241">
        <v>2</v>
      </c>
      <c r="I140" s="242"/>
      <c r="J140" s="243">
        <f>ROUND(I140*H140,2)</f>
        <v>0</v>
      </c>
      <c r="K140" s="239" t="s">
        <v>127</v>
      </c>
      <c r="L140" s="244"/>
      <c r="M140" s="245" t="s">
        <v>19</v>
      </c>
      <c r="N140" s="246" t="s">
        <v>45</v>
      </c>
      <c r="O140" s="81"/>
      <c r="P140" s="195">
        <f>O140*H140</f>
        <v>0</v>
      </c>
      <c r="Q140" s="195">
        <v>0.73419999999999996</v>
      </c>
      <c r="R140" s="195">
        <f>Q140*H140</f>
        <v>1.4683999999999999</v>
      </c>
      <c r="S140" s="195">
        <v>0</v>
      </c>
      <c r="T140" s="19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7" t="s">
        <v>297</v>
      </c>
      <c r="AT140" s="197" t="s">
        <v>493</v>
      </c>
      <c r="AU140" s="197" t="s">
        <v>74</v>
      </c>
      <c r="AY140" s="14" t="s">
        <v>129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4" t="s">
        <v>82</v>
      </c>
      <c r="BK140" s="198">
        <f>ROUND(I140*H140,2)</f>
        <v>0</v>
      </c>
      <c r="BL140" s="14" t="s">
        <v>297</v>
      </c>
      <c r="BM140" s="197" t="s">
        <v>706</v>
      </c>
    </row>
    <row r="141" s="2" customFormat="1">
      <c r="A141" s="35"/>
      <c r="B141" s="36"/>
      <c r="C141" s="37"/>
      <c r="D141" s="199" t="s">
        <v>131</v>
      </c>
      <c r="E141" s="37"/>
      <c r="F141" s="200" t="s">
        <v>705</v>
      </c>
      <c r="G141" s="37"/>
      <c r="H141" s="37"/>
      <c r="I141" s="134"/>
      <c r="J141" s="37"/>
      <c r="K141" s="37"/>
      <c r="L141" s="41"/>
      <c r="M141" s="201"/>
      <c r="N141" s="202"/>
      <c r="O141" s="81"/>
      <c r="P141" s="81"/>
      <c r="Q141" s="81"/>
      <c r="R141" s="81"/>
      <c r="S141" s="81"/>
      <c r="T141" s="82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131</v>
      </c>
      <c r="AU141" s="14" t="s">
        <v>74</v>
      </c>
    </row>
    <row r="142" s="2" customFormat="1" ht="21.75" customHeight="1">
      <c r="A142" s="35"/>
      <c r="B142" s="36"/>
      <c r="C142" s="237" t="s">
        <v>342</v>
      </c>
      <c r="D142" s="237" t="s">
        <v>493</v>
      </c>
      <c r="E142" s="238" t="s">
        <v>707</v>
      </c>
      <c r="F142" s="239" t="s">
        <v>708</v>
      </c>
      <c r="G142" s="240" t="s">
        <v>152</v>
      </c>
      <c r="H142" s="241">
        <v>1</v>
      </c>
      <c r="I142" s="242"/>
      <c r="J142" s="243">
        <f>ROUND(I142*H142,2)</f>
        <v>0</v>
      </c>
      <c r="K142" s="239" t="s">
        <v>127</v>
      </c>
      <c r="L142" s="244"/>
      <c r="M142" s="245" t="s">
        <v>19</v>
      </c>
      <c r="N142" s="246" t="s">
        <v>45</v>
      </c>
      <c r="O142" s="81"/>
      <c r="P142" s="195">
        <f>O142*H142</f>
        <v>0</v>
      </c>
      <c r="Q142" s="195">
        <v>0.73419999999999996</v>
      </c>
      <c r="R142" s="195">
        <f>Q142*H142</f>
        <v>0.73419999999999996</v>
      </c>
      <c r="S142" s="195">
        <v>0</v>
      </c>
      <c r="T142" s="19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7" t="s">
        <v>297</v>
      </c>
      <c r="AT142" s="197" t="s">
        <v>493</v>
      </c>
      <c r="AU142" s="197" t="s">
        <v>74</v>
      </c>
      <c r="AY142" s="14" t="s">
        <v>129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4" t="s">
        <v>82</v>
      </c>
      <c r="BK142" s="198">
        <f>ROUND(I142*H142,2)</f>
        <v>0</v>
      </c>
      <c r="BL142" s="14" t="s">
        <v>297</v>
      </c>
      <c r="BM142" s="197" t="s">
        <v>709</v>
      </c>
    </row>
    <row r="143" s="2" customFormat="1">
      <c r="A143" s="35"/>
      <c r="B143" s="36"/>
      <c r="C143" s="37"/>
      <c r="D143" s="199" t="s">
        <v>131</v>
      </c>
      <c r="E143" s="37"/>
      <c r="F143" s="200" t="s">
        <v>708</v>
      </c>
      <c r="G143" s="37"/>
      <c r="H143" s="37"/>
      <c r="I143" s="134"/>
      <c r="J143" s="37"/>
      <c r="K143" s="37"/>
      <c r="L143" s="41"/>
      <c r="M143" s="201"/>
      <c r="N143" s="202"/>
      <c r="O143" s="81"/>
      <c r="P143" s="81"/>
      <c r="Q143" s="81"/>
      <c r="R143" s="81"/>
      <c r="S143" s="81"/>
      <c r="T143" s="82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131</v>
      </c>
      <c r="AU143" s="14" t="s">
        <v>74</v>
      </c>
    </row>
    <row r="144" s="2" customFormat="1" ht="21.75" customHeight="1">
      <c r="A144" s="35"/>
      <c r="B144" s="36"/>
      <c r="C144" s="237" t="s">
        <v>348</v>
      </c>
      <c r="D144" s="237" t="s">
        <v>493</v>
      </c>
      <c r="E144" s="238" t="s">
        <v>710</v>
      </c>
      <c r="F144" s="239" t="s">
        <v>711</v>
      </c>
      <c r="G144" s="240" t="s">
        <v>152</v>
      </c>
      <c r="H144" s="241">
        <v>2</v>
      </c>
      <c r="I144" s="242"/>
      <c r="J144" s="243">
        <f>ROUND(I144*H144,2)</f>
        <v>0</v>
      </c>
      <c r="K144" s="239" t="s">
        <v>127</v>
      </c>
      <c r="L144" s="244"/>
      <c r="M144" s="245" t="s">
        <v>19</v>
      </c>
      <c r="N144" s="246" t="s">
        <v>45</v>
      </c>
      <c r="O144" s="81"/>
      <c r="P144" s="195">
        <f>O144*H144</f>
        <v>0</v>
      </c>
      <c r="Q144" s="195">
        <v>0.73419999999999996</v>
      </c>
      <c r="R144" s="195">
        <f>Q144*H144</f>
        <v>1.4683999999999999</v>
      </c>
      <c r="S144" s="195">
        <v>0</v>
      </c>
      <c r="T144" s="19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7" t="s">
        <v>297</v>
      </c>
      <c r="AT144" s="197" t="s">
        <v>493</v>
      </c>
      <c r="AU144" s="197" t="s">
        <v>74</v>
      </c>
      <c r="AY144" s="14" t="s">
        <v>129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4" t="s">
        <v>82</v>
      </c>
      <c r="BK144" s="198">
        <f>ROUND(I144*H144,2)</f>
        <v>0</v>
      </c>
      <c r="BL144" s="14" t="s">
        <v>297</v>
      </c>
      <c r="BM144" s="197" t="s">
        <v>712</v>
      </c>
    </row>
    <row r="145" s="2" customFormat="1">
      <c r="A145" s="35"/>
      <c r="B145" s="36"/>
      <c r="C145" s="37"/>
      <c r="D145" s="199" t="s">
        <v>131</v>
      </c>
      <c r="E145" s="37"/>
      <c r="F145" s="200" t="s">
        <v>711</v>
      </c>
      <c r="G145" s="37"/>
      <c r="H145" s="37"/>
      <c r="I145" s="134"/>
      <c r="J145" s="37"/>
      <c r="K145" s="37"/>
      <c r="L145" s="41"/>
      <c r="M145" s="201"/>
      <c r="N145" s="202"/>
      <c r="O145" s="81"/>
      <c r="P145" s="81"/>
      <c r="Q145" s="81"/>
      <c r="R145" s="81"/>
      <c r="S145" s="81"/>
      <c r="T145" s="82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131</v>
      </c>
      <c r="AU145" s="14" t="s">
        <v>74</v>
      </c>
    </row>
    <row r="146" s="2" customFormat="1" ht="21.75" customHeight="1">
      <c r="A146" s="35"/>
      <c r="B146" s="36"/>
      <c r="C146" s="237" t="s">
        <v>354</v>
      </c>
      <c r="D146" s="237" t="s">
        <v>493</v>
      </c>
      <c r="E146" s="238" t="s">
        <v>713</v>
      </c>
      <c r="F146" s="239" t="s">
        <v>714</v>
      </c>
      <c r="G146" s="240" t="s">
        <v>152</v>
      </c>
      <c r="H146" s="241">
        <v>1</v>
      </c>
      <c r="I146" s="242"/>
      <c r="J146" s="243">
        <f>ROUND(I146*H146,2)</f>
        <v>0</v>
      </c>
      <c r="K146" s="239" t="s">
        <v>127</v>
      </c>
      <c r="L146" s="244"/>
      <c r="M146" s="245" t="s">
        <v>19</v>
      </c>
      <c r="N146" s="246" t="s">
        <v>45</v>
      </c>
      <c r="O146" s="81"/>
      <c r="P146" s="195">
        <f>O146*H146</f>
        <v>0</v>
      </c>
      <c r="Q146" s="195">
        <v>0.73419999999999996</v>
      </c>
      <c r="R146" s="195">
        <f>Q146*H146</f>
        <v>0.73419999999999996</v>
      </c>
      <c r="S146" s="195">
        <v>0</v>
      </c>
      <c r="T146" s="19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7" t="s">
        <v>297</v>
      </c>
      <c r="AT146" s="197" t="s">
        <v>493</v>
      </c>
      <c r="AU146" s="197" t="s">
        <v>74</v>
      </c>
      <c r="AY146" s="14" t="s">
        <v>129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4" t="s">
        <v>82</v>
      </c>
      <c r="BK146" s="198">
        <f>ROUND(I146*H146,2)</f>
        <v>0</v>
      </c>
      <c r="BL146" s="14" t="s">
        <v>297</v>
      </c>
      <c r="BM146" s="197" t="s">
        <v>715</v>
      </c>
    </row>
    <row r="147" s="2" customFormat="1">
      <c r="A147" s="35"/>
      <c r="B147" s="36"/>
      <c r="C147" s="37"/>
      <c r="D147" s="199" t="s">
        <v>131</v>
      </c>
      <c r="E147" s="37"/>
      <c r="F147" s="200" t="s">
        <v>714</v>
      </c>
      <c r="G147" s="37"/>
      <c r="H147" s="37"/>
      <c r="I147" s="134"/>
      <c r="J147" s="37"/>
      <c r="K147" s="37"/>
      <c r="L147" s="41"/>
      <c r="M147" s="201"/>
      <c r="N147" s="202"/>
      <c r="O147" s="81"/>
      <c r="P147" s="81"/>
      <c r="Q147" s="81"/>
      <c r="R147" s="81"/>
      <c r="S147" s="81"/>
      <c r="T147" s="82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131</v>
      </c>
      <c r="AU147" s="14" t="s">
        <v>74</v>
      </c>
    </row>
    <row r="148" s="2" customFormat="1" ht="21.75" customHeight="1">
      <c r="A148" s="35"/>
      <c r="B148" s="36"/>
      <c r="C148" s="237" t="s">
        <v>360</v>
      </c>
      <c r="D148" s="237" t="s">
        <v>493</v>
      </c>
      <c r="E148" s="238" t="s">
        <v>716</v>
      </c>
      <c r="F148" s="239" t="s">
        <v>717</v>
      </c>
      <c r="G148" s="240" t="s">
        <v>152</v>
      </c>
      <c r="H148" s="241">
        <v>1</v>
      </c>
      <c r="I148" s="242"/>
      <c r="J148" s="243">
        <f>ROUND(I148*H148,2)</f>
        <v>0</v>
      </c>
      <c r="K148" s="239" t="s">
        <v>127</v>
      </c>
      <c r="L148" s="244"/>
      <c r="M148" s="245" t="s">
        <v>19</v>
      </c>
      <c r="N148" s="246" t="s">
        <v>45</v>
      </c>
      <c r="O148" s="81"/>
      <c r="P148" s="195">
        <f>O148*H148</f>
        <v>0</v>
      </c>
      <c r="Q148" s="195">
        <v>0.66500000000000004</v>
      </c>
      <c r="R148" s="195">
        <f>Q148*H148</f>
        <v>0.66500000000000004</v>
      </c>
      <c r="S148" s="195">
        <v>0</v>
      </c>
      <c r="T148" s="19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7" t="s">
        <v>297</v>
      </c>
      <c r="AT148" s="197" t="s">
        <v>493</v>
      </c>
      <c r="AU148" s="197" t="s">
        <v>74</v>
      </c>
      <c r="AY148" s="14" t="s">
        <v>129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4" t="s">
        <v>82</v>
      </c>
      <c r="BK148" s="198">
        <f>ROUND(I148*H148,2)</f>
        <v>0</v>
      </c>
      <c r="BL148" s="14" t="s">
        <v>297</v>
      </c>
      <c r="BM148" s="197" t="s">
        <v>718</v>
      </c>
    </row>
    <row r="149" s="2" customFormat="1">
      <c r="A149" s="35"/>
      <c r="B149" s="36"/>
      <c r="C149" s="37"/>
      <c r="D149" s="199" t="s">
        <v>131</v>
      </c>
      <c r="E149" s="37"/>
      <c r="F149" s="200" t="s">
        <v>717</v>
      </c>
      <c r="G149" s="37"/>
      <c r="H149" s="37"/>
      <c r="I149" s="134"/>
      <c r="J149" s="37"/>
      <c r="K149" s="37"/>
      <c r="L149" s="41"/>
      <c r="M149" s="201"/>
      <c r="N149" s="202"/>
      <c r="O149" s="81"/>
      <c r="P149" s="81"/>
      <c r="Q149" s="81"/>
      <c r="R149" s="81"/>
      <c r="S149" s="81"/>
      <c r="T149" s="82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131</v>
      </c>
      <c r="AU149" s="14" t="s">
        <v>74</v>
      </c>
    </row>
    <row r="150" s="2" customFormat="1" ht="21.75" customHeight="1">
      <c r="A150" s="35"/>
      <c r="B150" s="36"/>
      <c r="C150" s="237" t="s">
        <v>366</v>
      </c>
      <c r="D150" s="237" t="s">
        <v>493</v>
      </c>
      <c r="E150" s="238" t="s">
        <v>719</v>
      </c>
      <c r="F150" s="239" t="s">
        <v>720</v>
      </c>
      <c r="G150" s="240" t="s">
        <v>152</v>
      </c>
      <c r="H150" s="241">
        <v>1</v>
      </c>
      <c r="I150" s="242"/>
      <c r="J150" s="243">
        <f>ROUND(I150*H150,2)</f>
        <v>0</v>
      </c>
      <c r="K150" s="239" t="s">
        <v>127</v>
      </c>
      <c r="L150" s="244"/>
      <c r="M150" s="245" t="s">
        <v>19</v>
      </c>
      <c r="N150" s="246" t="s">
        <v>45</v>
      </c>
      <c r="O150" s="81"/>
      <c r="P150" s="195">
        <f>O150*H150</f>
        <v>0</v>
      </c>
      <c r="Q150" s="195">
        <v>0.66500000000000004</v>
      </c>
      <c r="R150" s="195">
        <f>Q150*H150</f>
        <v>0.66500000000000004</v>
      </c>
      <c r="S150" s="195">
        <v>0</v>
      </c>
      <c r="T150" s="19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7" t="s">
        <v>297</v>
      </c>
      <c r="AT150" s="197" t="s">
        <v>493</v>
      </c>
      <c r="AU150" s="197" t="s">
        <v>74</v>
      </c>
      <c r="AY150" s="14" t="s">
        <v>129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4" t="s">
        <v>82</v>
      </c>
      <c r="BK150" s="198">
        <f>ROUND(I150*H150,2)</f>
        <v>0</v>
      </c>
      <c r="BL150" s="14" t="s">
        <v>297</v>
      </c>
      <c r="BM150" s="197" t="s">
        <v>721</v>
      </c>
    </row>
    <row r="151" s="2" customFormat="1">
      <c r="A151" s="35"/>
      <c r="B151" s="36"/>
      <c r="C151" s="37"/>
      <c r="D151" s="199" t="s">
        <v>131</v>
      </c>
      <c r="E151" s="37"/>
      <c r="F151" s="200" t="s">
        <v>720</v>
      </c>
      <c r="G151" s="37"/>
      <c r="H151" s="37"/>
      <c r="I151" s="134"/>
      <c r="J151" s="37"/>
      <c r="K151" s="37"/>
      <c r="L151" s="41"/>
      <c r="M151" s="201"/>
      <c r="N151" s="202"/>
      <c r="O151" s="81"/>
      <c r="P151" s="81"/>
      <c r="Q151" s="81"/>
      <c r="R151" s="81"/>
      <c r="S151" s="81"/>
      <c r="T151" s="82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131</v>
      </c>
      <c r="AU151" s="14" t="s">
        <v>74</v>
      </c>
    </row>
    <row r="152" s="2" customFormat="1" ht="21.75" customHeight="1">
      <c r="A152" s="35"/>
      <c r="B152" s="36"/>
      <c r="C152" s="237" t="s">
        <v>372</v>
      </c>
      <c r="D152" s="237" t="s">
        <v>493</v>
      </c>
      <c r="E152" s="238" t="s">
        <v>722</v>
      </c>
      <c r="F152" s="239" t="s">
        <v>723</v>
      </c>
      <c r="G152" s="240" t="s">
        <v>152</v>
      </c>
      <c r="H152" s="241">
        <v>1</v>
      </c>
      <c r="I152" s="242"/>
      <c r="J152" s="243">
        <f>ROUND(I152*H152,2)</f>
        <v>0</v>
      </c>
      <c r="K152" s="239" t="s">
        <v>127</v>
      </c>
      <c r="L152" s="244"/>
      <c r="M152" s="245" t="s">
        <v>19</v>
      </c>
      <c r="N152" s="246" t="s">
        <v>45</v>
      </c>
      <c r="O152" s="81"/>
      <c r="P152" s="195">
        <f>O152*H152</f>
        <v>0</v>
      </c>
      <c r="Q152" s="195">
        <v>1.19</v>
      </c>
      <c r="R152" s="195">
        <f>Q152*H152</f>
        <v>1.19</v>
      </c>
      <c r="S152" s="195">
        <v>0</v>
      </c>
      <c r="T152" s="19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7" t="s">
        <v>297</v>
      </c>
      <c r="AT152" s="197" t="s">
        <v>493</v>
      </c>
      <c r="AU152" s="197" t="s">
        <v>74</v>
      </c>
      <c r="AY152" s="14" t="s">
        <v>129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4" t="s">
        <v>82</v>
      </c>
      <c r="BK152" s="198">
        <f>ROUND(I152*H152,2)</f>
        <v>0</v>
      </c>
      <c r="BL152" s="14" t="s">
        <v>297</v>
      </c>
      <c r="BM152" s="197" t="s">
        <v>724</v>
      </c>
    </row>
    <row r="153" s="2" customFormat="1">
      <c r="A153" s="35"/>
      <c r="B153" s="36"/>
      <c r="C153" s="37"/>
      <c r="D153" s="199" t="s">
        <v>131</v>
      </c>
      <c r="E153" s="37"/>
      <c r="F153" s="200" t="s">
        <v>723</v>
      </c>
      <c r="G153" s="37"/>
      <c r="H153" s="37"/>
      <c r="I153" s="134"/>
      <c r="J153" s="37"/>
      <c r="K153" s="37"/>
      <c r="L153" s="41"/>
      <c r="M153" s="201"/>
      <c r="N153" s="202"/>
      <c r="O153" s="81"/>
      <c r="P153" s="81"/>
      <c r="Q153" s="81"/>
      <c r="R153" s="81"/>
      <c r="S153" s="81"/>
      <c r="T153" s="82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131</v>
      </c>
      <c r="AU153" s="14" t="s">
        <v>74</v>
      </c>
    </row>
    <row r="154" s="2" customFormat="1" ht="21.75" customHeight="1">
      <c r="A154" s="35"/>
      <c r="B154" s="36"/>
      <c r="C154" s="237" t="s">
        <v>378</v>
      </c>
      <c r="D154" s="237" t="s">
        <v>493</v>
      </c>
      <c r="E154" s="238" t="s">
        <v>725</v>
      </c>
      <c r="F154" s="239" t="s">
        <v>726</v>
      </c>
      <c r="G154" s="240" t="s">
        <v>152</v>
      </c>
      <c r="H154" s="241">
        <v>1</v>
      </c>
      <c r="I154" s="242"/>
      <c r="J154" s="243">
        <f>ROUND(I154*H154,2)</f>
        <v>0</v>
      </c>
      <c r="K154" s="239" t="s">
        <v>127</v>
      </c>
      <c r="L154" s="244"/>
      <c r="M154" s="245" t="s">
        <v>19</v>
      </c>
      <c r="N154" s="246" t="s">
        <v>45</v>
      </c>
      <c r="O154" s="81"/>
      <c r="P154" s="195">
        <f>O154*H154</f>
        <v>0</v>
      </c>
      <c r="Q154" s="195">
        <v>1</v>
      </c>
      <c r="R154" s="195">
        <f>Q154*H154</f>
        <v>1</v>
      </c>
      <c r="S154" s="195">
        <v>0</v>
      </c>
      <c r="T154" s="19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7" t="s">
        <v>297</v>
      </c>
      <c r="AT154" s="197" t="s">
        <v>493</v>
      </c>
      <c r="AU154" s="197" t="s">
        <v>74</v>
      </c>
      <c r="AY154" s="14" t="s">
        <v>129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4" t="s">
        <v>82</v>
      </c>
      <c r="BK154" s="198">
        <f>ROUND(I154*H154,2)</f>
        <v>0</v>
      </c>
      <c r="BL154" s="14" t="s">
        <v>297</v>
      </c>
      <c r="BM154" s="197" t="s">
        <v>727</v>
      </c>
    </row>
    <row r="155" s="2" customFormat="1">
      <c r="A155" s="35"/>
      <c r="B155" s="36"/>
      <c r="C155" s="37"/>
      <c r="D155" s="199" t="s">
        <v>131</v>
      </c>
      <c r="E155" s="37"/>
      <c r="F155" s="200" t="s">
        <v>726</v>
      </c>
      <c r="G155" s="37"/>
      <c r="H155" s="37"/>
      <c r="I155" s="134"/>
      <c r="J155" s="37"/>
      <c r="K155" s="37"/>
      <c r="L155" s="41"/>
      <c r="M155" s="201"/>
      <c r="N155" s="202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131</v>
      </c>
      <c r="AU155" s="14" t="s">
        <v>74</v>
      </c>
    </row>
    <row r="156" s="2" customFormat="1" ht="21.75" customHeight="1">
      <c r="A156" s="35"/>
      <c r="B156" s="36"/>
      <c r="C156" s="237" t="s">
        <v>384</v>
      </c>
      <c r="D156" s="237" t="s">
        <v>493</v>
      </c>
      <c r="E156" s="238" t="s">
        <v>728</v>
      </c>
      <c r="F156" s="239" t="s">
        <v>729</v>
      </c>
      <c r="G156" s="240" t="s">
        <v>152</v>
      </c>
      <c r="H156" s="241">
        <v>2</v>
      </c>
      <c r="I156" s="242"/>
      <c r="J156" s="243">
        <f>ROUND(I156*H156,2)</f>
        <v>0</v>
      </c>
      <c r="K156" s="239" t="s">
        <v>127</v>
      </c>
      <c r="L156" s="244"/>
      <c r="M156" s="245" t="s">
        <v>19</v>
      </c>
      <c r="N156" s="246" t="s">
        <v>45</v>
      </c>
      <c r="O156" s="81"/>
      <c r="P156" s="195">
        <f>O156*H156</f>
        <v>0</v>
      </c>
      <c r="Q156" s="195">
        <v>0.13800000000000001</v>
      </c>
      <c r="R156" s="195">
        <f>Q156*H156</f>
        <v>0.27600000000000002</v>
      </c>
      <c r="S156" s="195">
        <v>0</v>
      </c>
      <c r="T156" s="19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7" t="s">
        <v>297</v>
      </c>
      <c r="AT156" s="197" t="s">
        <v>493</v>
      </c>
      <c r="AU156" s="197" t="s">
        <v>74</v>
      </c>
      <c r="AY156" s="14" t="s">
        <v>129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4" t="s">
        <v>82</v>
      </c>
      <c r="BK156" s="198">
        <f>ROUND(I156*H156,2)</f>
        <v>0</v>
      </c>
      <c r="BL156" s="14" t="s">
        <v>297</v>
      </c>
      <c r="BM156" s="197" t="s">
        <v>730</v>
      </c>
    </row>
    <row r="157" s="2" customFormat="1">
      <c r="A157" s="35"/>
      <c r="B157" s="36"/>
      <c r="C157" s="37"/>
      <c r="D157" s="199" t="s">
        <v>131</v>
      </c>
      <c r="E157" s="37"/>
      <c r="F157" s="200" t="s">
        <v>729</v>
      </c>
      <c r="G157" s="37"/>
      <c r="H157" s="37"/>
      <c r="I157" s="134"/>
      <c r="J157" s="37"/>
      <c r="K157" s="37"/>
      <c r="L157" s="41"/>
      <c r="M157" s="201"/>
      <c r="N157" s="202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131</v>
      </c>
      <c r="AU157" s="14" t="s">
        <v>74</v>
      </c>
    </row>
    <row r="158" s="2" customFormat="1" ht="21.75" customHeight="1">
      <c r="A158" s="35"/>
      <c r="B158" s="36"/>
      <c r="C158" s="237" t="s">
        <v>390</v>
      </c>
      <c r="D158" s="237" t="s">
        <v>493</v>
      </c>
      <c r="E158" s="238" t="s">
        <v>731</v>
      </c>
      <c r="F158" s="239" t="s">
        <v>732</v>
      </c>
      <c r="G158" s="240" t="s">
        <v>152</v>
      </c>
      <c r="H158" s="241">
        <v>3</v>
      </c>
      <c r="I158" s="242"/>
      <c r="J158" s="243">
        <f>ROUND(I158*H158,2)</f>
        <v>0</v>
      </c>
      <c r="K158" s="239" t="s">
        <v>127</v>
      </c>
      <c r="L158" s="244"/>
      <c r="M158" s="245" t="s">
        <v>19</v>
      </c>
      <c r="N158" s="246" t="s">
        <v>45</v>
      </c>
      <c r="O158" s="81"/>
      <c r="P158" s="195">
        <f>O158*H158</f>
        <v>0</v>
      </c>
      <c r="Q158" s="195">
        <v>0.13800000000000001</v>
      </c>
      <c r="R158" s="195">
        <f>Q158*H158</f>
        <v>0.41400000000000003</v>
      </c>
      <c r="S158" s="195">
        <v>0</v>
      </c>
      <c r="T158" s="19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7" t="s">
        <v>297</v>
      </c>
      <c r="AT158" s="197" t="s">
        <v>493</v>
      </c>
      <c r="AU158" s="197" t="s">
        <v>74</v>
      </c>
      <c r="AY158" s="14" t="s">
        <v>129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4" t="s">
        <v>82</v>
      </c>
      <c r="BK158" s="198">
        <f>ROUND(I158*H158,2)</f>
        <v>0</v>
      </c>
      <c r="BL158" s="14" t="s">
        <v>297</v>
      </c>
      <c r="BM158" s="197" t="s">
        <v>733</v>
      </c>
    </row>
    <row r="159" s="2" customFormat="1">
      <c r="A159" s="35"/>
      <c r="B159" s="36"/>
      <c r="C159" s="37"/>
      <c r="D159" s="199" t="s">
        <v>131</v>
      </c>
      <c r="E159" s="37"/>
      <c r="F159" s="200" t="s">
        <v>732</v>
      </c>
      <c r="G159" s="37"/>
      <c r="H159" s="37"/>
      <c r="I159" s="134"/>
      <c r="J159" s="37"/>
      <c r="K159" s="37"/>
      <c r="L159" s="41"/>
      <c r="M159" s="201"/>
      <c r="N159" s="202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131</v>
      </c>
      <c r="AU159" s="14" t="s">
        <v>74</v>
      </c>
    </row>
    <row r="160" s="2" customFormat="1" ht="21.75" customHeight="1">
      <c r="A160" s="35"/>
      <c r="B160" s="36"/>
      <c r="C160" s="237" t="s">
        <v>397</v>
      </c>
      <c r="D160" s="237" t="s">
        <v>493</v>
      </c>
      <c r="E160" s="238" t="s">
        <v>734</v>
      </c>
      <c r="F160" s="239" t="s">
        <v>735</v>
      </c>
      <c r="G160" s="240" t="s">
        <v>152</v>
      </c>
      <c r="H160" s="241">
        <v>4264</v>
      </c>
      <c r="I160" s="242"/>
      <c r="J160" s="243">
        <f>ROUND(I160*H160,2)</f>
        <v>0</v>
      </c>
      <c r="K160" s="239" t="s">
        <v>127</v>
      </c>
      <c r="L160" s="244"/>
      <c r="M160" s="245" t="s">
        <v>19</v>
      </c>
      <c r="N160" s="246" t="s">
        <v>45</v>
      </c>
      <c r="O160" s="81"/>
      <c r="P160" s="195">
        <f>O160*H160</f>
        <v>0</v>
      </c>
      <c r="Q160" s="195">
        <v>0.00123</v>
      </c>
      <c r="R160" s="195">
        <f>Q160*H160</f>
        <v>5.24472</v>
      </c>
      <c r="S160" s="195">
        <v>0</v>
      </c>
      <c r="T160" s="19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7" t="s">
        <v>297</v>
      </c>
      <c r="AT160" s="197" t="s">
        <v>493</v>
      </c>
      <c r="AU160" s="197" t="s">
        <v>74</v>
      </c>
      <c r="AY160" s="14" t="s">
        <v>129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14" t="s">
        <v>82</v>
      </c>
      <c r="BK160" s="198">
        <f>ROUND(I160*H160,2)</f>
        <v>0</v>
      </c>
      <c r="BL160" s="14" t="s">
        <v>297</v>
      </c>
      <c r="BM160" s="197" t="s">
        <v>736</v>
      </c>
    </row>
    <row r="161" s="2" customFormat="1">
      <c r="A161" s="35"/>
      <c r="B161" s="36"/>
      <c r="C161" s="37"/>
      <c r="D161" s="199" t="s">
        <v>131</v>
      </c>
      <c r="E161" s="37"/>
      <c r="F161" s="200" t="s">
        <v>735</v>
      </c>
      <c r="G161" s="37"/>
      <c r="H161" s="37"/>
      <c r="I161" s="134"/>
      <c r="J161" s="37"/>
      <c r="K161" s="37"/>
      <c r="L161" s="41"/>
      <c r="M161" s="201"/>
      <c r="N161" s="202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131</v>
      </c>
      <c r="AU161" s="14" t="s">
        <v>74</v>
      </c>
    </row>
    <row r="162" s="2" customFormat="1" ht="21.75" customHeight="1">
      <c r="A162" s="35"/>
      <c r="B162" s="36"/>
      <c r="C162" s="237" t="s">
        <v>403</v>
      </c>
      <c r="D162" s="237" t="s">
        <v>493</v>
      </c>
      <c r="E162" s="238" t="s">
        <v>737</v>
      </c>
      <c r="F162" s="239" t="s">
        <v>738</v>
      </c>
      <c r="G162" s="240" t="s">
        <v>152</v>
      </c>
      <c r="H162" s="241">
        <v>804</v>
      </c>
      <c r="I162" s="242"/>
      <c r="J162" s="243">
        <f>ROUND(I162*H162,2)</f>
        <v>0</v>
      </c>
      <c r="K162" s="239" t="s">
        <v>127</v>
      </c>
      <c r="L162" s="244"/>
      <c r="M162" s="245" t="s">
        <v>19</v>
      </c>
      <c r="N162" s="246" t="s">
        <v>45</v>
      </c>
      <c r="O162" s="81"/>
      <c r="P162" s="195">
        <f>O162*H162</f>
        <v>0</v>
      </c>
      <c r="Q162" s="195">
        <v>0.0082000000000000007</v>
      </c>
      <c r="R162" s="195">
        <f>Q162*H162</f>
        <v>6.5928000000000004</v>
      </c>
      <c r="S162" s="195">
        <v>0</v>
      </c>
      <c r="T162" s="19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7" t="s">
        <v>297</v>
      </c>
      <c r="AT162" s="197" t="s">
        <v>493</v>
      </c>
      <c r="AU162" s="197" t="s">
        <v>74</v>
      </c>
      <c r="AY162" s="14" t="s">
        <v>129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4" t="s">
        <v>82</v>
      </c>
      <c r="BK162" s="198">
        <f>ROUND(I162*H162,2)</f>
        <v>0</v>
      </c>
      <c r="BL162" s="14" t="s">
        <v>297</v>
      </c>
      <c r="BM162" s="197" t="s">
        <v>739</v>
      </c>
    </row>
    <row r="163" s="2" customFormat="1">
      <c r="A163" s="35"/>
      <c r="B163" s="36"/>
      <c r="C163" s="37"/>
      <c r="D163" s="199" t="s">
        <v>131</v>
      </c>
      <c r="E163" s="37"/>
      <c r="F163" s="200" t="s">
        <v>738</v>
      </c>
      <c r="G163" s="37"/>
      <c r="H163" s="37"/>
      <c r="I163" s="134"/>
      <c r="J163" s="37"/>
      <c r="K163" s="37"/>
      <c r="L163" s="41"/>
      <c r="M163" s="201"/>
      <c r="N163" s="202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131</v>
      </c>
      <c r="AU163" s="14" t="s">
        <v>74</v>
      </c>
    </row>
    <row r="164" s="2" customFormat="1" ht="21.75" customHeight="1">
      <c r="A164" s="35"/>
      <c r="B164" s="36"/>
      <c r="C164" s="237" t="s">
        <v>409</v>
      </c>
      <c r="D164" s="237" t="s">
        <v>493</v>
      </c>
      <c r="E164" s="238" t="s">
        <v>740</v>
      </c>
      <c r="F164" s="239" t="s">
        <v>741</v>
      </c>
      <c r="G164" s="240" t="s">
        <v>152</v>
      </c>
      <c r="H164" s="241">
        <v>909</v>
      </c>
      <c r="I164" s="242"/>
      <c r="J164" s="243">
        <f>ROUND(I164*H164,2)</f>
        <v>0</v>
      </c>
      <c r="K164" s="239" t="s">
        <v>127</v>
      </c>
      <c r="L164" s="244"/>
      <c r="M164" s="245" t="s">
        <v>19</v>
      </c>
      <c r="N164" s="246" t="s">
        <v>45</v>
      </c>
      <c r="O164" s="81"/>
      <c r="P164" s="195">
        <f>O164*H164</f>
        <v>0</v>
      </c>
      <c r="Q164" s="195">
        <v>0.00032000000000000003</v>
      </c>
      <c r="R164" s="195">
        <f>Q164*H164</f>
        <v>0.29088000000000003</v>
      </c>
      <c r="S164" s="195">
        <v>0</v>
      </c>
      <c r="T164" s="19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7" t="s">
        <v>297</v>
      </c>
      <c r="AT164" s="197" t="s">
        <v>493</v>
      </c>
      <c r="AU164" s="197" t="s">
        <v>74</v>
      </c>
      <c r="AY164" s="14" t="s">
        <v>129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4" t="s">
        <v>82</v>
      </c>
      <c r="BK164" s="198">
        <f>ROUND(I164*H164,2)</f>
        <v>0</v>
      </c>
      <c r="BL164" s="14" t="s">
        <v>297</v>
      </c>
      <c r="BM164" s="197" t="s">
        <v>742</v>
      </c>
    </row>
    <row r="165" s="2" customFormat="1">
      <c r="A165" s="35"/>
      <c r="B165" s="36"/>
      <c r="C165" s="37"/>
      <c r="D165" s="199" t="s">
        <v>131</v>
      </c>
      <c r="E165" s="37"/>
      <c r="F165" s="200" t="s">
        <v>741</v>
      </c>
      <c r="G165" s="37"/>
      <c r="H165" s="37"/>
      <c r="I165" s="134"/>
      <c r="J165" s="37"/>
      <c r="K165" s="37"/>
      <c r="L165" s="41"/>
      <c r="M165" s="201"/>
      <c r="N165" s="202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131</v>
      </c>
      <c r="AU165" s="14" t="s">
        <v>74</v>
      </c>
    </row>
    <row r="166" s="2" customFormat="1" ht="21.75" customHeight="1">
      <c r="A166" s="35"/>
      <c r="B166" s="36"/>
      <c r="C166" s="237" t="s">
        <v>413</v>
      </c>
      <c r="D166" s="237" t="s">
        <v>493</v>
      </c>
      <c r="E166" s="238" t="s">
        <v>743</v>
      </c>
      <c r="F166" s="239" t="s">
        <v>744</v>
      </c>
      <c r="G166" s="240" t="s">
        <v>152</v>
      </c>
      <c r="H166" s="241">
        <v>909</v>
      </c>
      <c r="I166" s="242"/>
      <c r="J166" s="243">
        <f>ROUND(I166*H166,2)</f>
        <v>0</v>
      </c>
      <c r="K166" s="239" t="s">
        <v>127</v>
      </c>
      <c r="L166" s="244"/>
      <c r="M166" s="245" t="s">
        <v>19</v>
      </c>
      <c r="N166" s="246" t="s">
        <v>45</v>
      </c>
      <c r="O166" s="81"/>
      <c r="P166" s="195">
        <f>O166*H166</f>
        <v>0</v>
      </c>
      <c r="Q166" s="195">
        <v>9.0000000000000006E-05</v>
      </c>
      <c r="R166" s="195">
        <f>Q166*H166</f>
        <v>0.081810000000000008</v>
      </c>
      <c r="S166" s="195">
        <v>0</v>
      </c>
      <c r="T166" s="196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7" t="s">
        <v>297</v>
      </c>
      <c r="AT166" s="197" t="s">
        <v>493</v>
      </c>
      <c r="AU166" s="197" t="s">
        <v>74</v>
      </c>
      <c r="AY166" s="14" t="s">
        <v>129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14" t="s">
        <v>82</v>
      </c>
      <c r="BK166" s="198">
        <f>ROUND(I166*H166,2)</f>
        <v>0</v>
      </c>
      <c r="BL166" s="14" t="s">
        <v>297</v>
      </c>
      <c r="BM166" s="197" t="s">
        <v>745</v>
      </c>
    </row>
    <row r="167" s="2" customFormat="1">
      <c r="A167" s="35"/>
      <c r="B167" s="36"/>
      <c r="C167" s="37"/>
      <c r="D167" s="199" t="s">
        <v>131</v>
      </c>
      <c r="E167" s="37"/>
      <c r="F167" s="200" t="s">
        <v>744</v>
      </c>
      <c r="G167" s="37"/>
      <c r="H167" s="37"/>
      <c r="I167" s="134"/>
      <c r="J167" s="37"/>
      <c r="K167" s="37"/>
      <c r="L167" s="41"/>
      <c r="M167" s="201"/>
      <c r="N167" s="202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131</v>
      </c>
      <c r="AU167" s="14" t="s">
        <v>74</v>
      </c>
    </row>
    <row r="168" s="2" customFormat="1" ht="21.75" customHeight="1">
      <c r="A168" s="35"/>
      <c r="B168" s="36"/>
      <c r="C168" s="237" t="s">
        <v>418</v>
      </c>
      <c r="D168" s="237" t="s">
        <v>493</v>
      </c>
      <c r="E168" s="238" t="s">
        <v>610</v>
      </c>
      <c r="F168" s="239" t="s">
        <v>611</v>
      </c>
      <c r="G168" s="240" t="s">
        <v>152</v>
      </c>
      <c r="H168" s="241">
        <v>909</v>
      </c>
      <c r="I168" s="242"/>
      <c r="J168" s="243">
        <f>ROUND(I168*H168,2)</f>
        <v>0</v>
      </c>
      <c r="K168" s="239" t="s">
        <v>127</v>
      </c>
      <c r="L168" s="244"/>
      <c r="M168" s="245" t="s">
        <v>19</v>
      </c>
      <c r="N168" s="246" t="s">
        <v>45</v>
      </c>
      <c r="O168" s="81"/>
      <c r="P168" s="195">
        <f>O168*H168</f>
        <v>0</v>
      </c>
      <c r="Q168" s="195">
        <v>0.00014999999999999999</v>
      </c>
      <c r="R168" s="195">
        <f>Q168*H168</f>
        <v>0.13635</v>
      </c>
      <c r="S168" s="195">
        <v>0</v>
      </c>
      <c r="T168" s="19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97" t="s">
        <v>297</v>
      </c>
      <c r="AT168" s="197" t="s">
        <v>493</v>
      </c>
      <c r="AU168" s="197" t="s">
        <v>74</v>
      </c>
      <c r="AY168" s="14" t="s">
        <v>129</v>
      </c>
      <c r="BE168" s="198">
        <f>IF(N168="základní",J168,0)</f>
        <v>0</v>
      </c>
      <c r="BF168" s="198">
        <f>IF(N168="snížená",J168,0)</f>
        <v>0</v>
      </c>
      <c r="BG168" s="198">
        <f>IF(N168="zákl. přenesená",J168,0)</f>
        <v>0</v>
      </c>
      <c r="BH168" s="198">
        <f>IF(N168="sníž. přenesená",J168,0)</f>
        <v>0</v>
      </c>
      <c r="BI168" s="198">
        <f>IF(N168="nulová",J168,0)</f>
        <v>0</v>
      </c>
      <c r="BJ168" s="14" t="s">
        <v>82</v>
      </c>
      <c r="BK168" s="198">
        <f>ROUND(I168*H168,2)</f>
        <v>0</v>
      </c>
      <c r="BL168" s="14" t="s">
        <v>297</v>
      </c>
      <c r="BM168" s="197" t="s">
        <v>746</v>
      </c>
    </row>
    <row r="169" s="2" customFormat="1">
      <c r="A169" s="35"/>
      <c r="B169" s="36"/>
      <c r="C169" s="37"/>
      <c r="D169" s="199" t="s">
        <v>131</v>
      </c>
      <c r="E169" s="37"/>
      <c r="F169" s="200" t="s">
        <v>611</v>
      </c>
      <c r="G169" s="37"/>
      <c r="H169" s="37"/>
      <c r="I169" s="134"/>
      <c r="J169" s="37"/>
      <c r="K169" s="37"/>
      <c r="L169" s="41"/>
      <c r="M169" s="201"/>
      <c r="N169" s="202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131</v>
      </c>
      <c r="AU169" s="14" t="s">
        <v>74</v>
      </c>
    </row>
    <row r="170" s="2" customFormat="1" ht="21.75" customHeight="1">
      <c r="A170" s="35"/>
      <c r="B170" s="36"/>
      <c r="C170" s="237" t="s">
        <v>423</v>
      </c>
      <c r="D170" s="237" t="s">
        <v>493</v>
      </c>
      <c r="E170" s="238" t="s">
        <v>747</v>
      </c>
      <c r="F170" s="239" t="s">
        <v>748</v>
      </c>
      <c r="G170" s="240" t="s">
        <v>152</v>
      </c>
      <c r="H170" s="241">
        <v>5266</v>
      </c>
      <c r="I170" s="242"/>
      <c r="J170" s="243">
        <f>ROUND(I170*H170,2)</f>
        <v>0</v>
      </c>
      <c r="K170" s="239" t="s">
        <v>127</v>
      </c>
      <c r="L170" s="244"/>
      <c r="M170" s="245" t="s">
        <v>19</v>
      </c>
      <c r="N170" s="246" t="s">
        <v>45</v>
      </c>
      <c r="O170" s="81"/>
      <c r="P170" s="195">
        <f>O170*H170</f>
        <v>0</v>
      </c>
      <c r="Q170" s="195">
        <v>0.00051999999999999995</v>
      </c>
      <c r="R170" s="195">
        <f>Q170*H170</f>
        <v>2.7383199999999999</v>
      </c>
      <c r="S170" s="195">
        <v>0</v>
      </c>
      <c r="T170" s="19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7" t="s">
        <v>297</v>
      </c>
      <c r="AT170" s="197" t="s">
        <v>493</v>
      </c>
      <c r="AU170" s="197" t="s">
        <v>74</v>
      </c>
      <c r="AY170" s="14" t="s">
        <v>129</v>
      </c>
      <c r="BE170" s="198">
        <f>IF(N170="základní",J170,0)</f>
        <v>0</v>
      </c>
      <c r="BF170" s="198">
        <f>IF(N170="snížená",J170,0)</f>
        <v>0</v>
      </c>
      <c r="BG170" s="198">
        <f>IF(N170="zákl. přenesená",J170,0)</f>
        <v>0</v>
      </c>
      <c r="BH170" s="198">
        <f>IF(N170="sníž. přenesená",J170,0)</f>
        <v>0</v>
      </c>
      <c r="BI170" s="198">
        <f>IF(N170="nulová",J170,0)</f>
        <v>0</v>
      </c>
      <c r="BJ170" s="14" t="s">
        <v>82</v>
      </c>
      <c r="BK170" s="198">
        <f>ROUND(I170*H170,2)</f>
        <v>0</v>
      </c>
      <c r="BL170" s="14" t="s">
        <v>297</v>
      </c>
      <c r="BM170" s="197" t="s">
        <v>749</v>
      </c>
    </row>
    <row r="171" s="2" customFormat="1">
      <c r="A171" s="35"/>
      <c r="B171" s="36"/>
      <c r="C171" s="37"/>
      <c r="D171" s="199" t="s">
        <v>131</v>
      </c>
      <c r="E171" s="37"/>
      <c r="F171" s="200" t="s">
        <v>748</v>
      </c>
      <c r="G171" s="37"/>
      <c r="H171" s="37"/>
      <c r="I171" s="134"/>
      <c r="J171" s="37"/>
      <c r="K171" s="37"/>
      <c r="L171" s="41"/>
      <c r="M171" s="201"/>
      <c r="N171" s="202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131</v>
      </c>
      <c r="AU171" s="14" t="s">
        <v>74</v>
      </c>
    </row>
    <row r="172" s="2" customFormat="1" ht="21.75" customHeight="1">
      <c r="A172" s="35"/>
      <c r="B172" s="36"/>
      <c r="C172" s="237" t="s">
        <v>428</v>
      </c>
      <c r="D172" s="237" t="s">
        <v>493</v>
      </c>
      <c r="E172" s="238" t="s">
        <v>750</v>
      </c>
      <c r="F172" s="239" t="s">
        <v>751</v>
      </c>
      <c r="G172" s="240" t="s">
        <v>152</v>
      </c>
      <c r="H172" s="241">
        <v>3356</v>
      </c>
      <c r="I172" s="242"/>
      <c r="J172" s="243">
        <f>ROUND(I172*H172,2)</f>
        <v>0</v>
      </c>
      <c r="K172" s="239" t="s">
        <v>127</v>
      </c>
      <c r="L172" s="244"/>
      <c r="M172" s="245" t="s">
        <v>19</v>
      </c>
      <c r="N172" s="246" t="s">
        <v>45</v>
      </c>
      <c r="O172" s="81"/>
      <c r="P172" s="195">
        <f>O172*H172</f>
        <v>0</v>
      </c>
      <c r="Q172" s="195">
        <v>0.00056999999999999998</v>
      </c>
      <c r="R172" s="195">
        <f>Q172*H172</f>
        <v>1.91292</v>
      </c>
      <c r="S172" s="195">
        <v>0</v>
      </c>
      <c r="T172" s="19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7" t="s">
        <v>297</v>
      </c>
      <c r="AT172" s="197" t="s">
        <v>493</v>
      </c>
      <c r="AU172" s="197" t="s">
        <v>74</v>
      </c>
      <c r="AY172" s="14" t="s">
        <v>129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14" t="s">
        <v>82</v>
      </c>
      <c r="BK172" s="198">
        <f>ROUND(I172*H172,2)</f>
        <v>0</v>
      </c>
      <c r="BL172" s="14" t="s">
        <v>297</v>
      </c>
      <c r="BM172" s="197" t="s">
        <v>752</v>
      </c>
    </row>
    <row r="173" s="2" customFormat="1">
      <c r="A173" s="35"/>
      <c r="B173" s="36"/>
      <c r="C173" s="37"/>
      <c r="D173" s="199" t="s">
        <v>131</v>
      </c>
      <c r="E173" s="37"/>
      <c r="F173" s="200" t="s">
        <v>751</v>
      </c>
      <c r="G173" s="37"/>
      <c r="H173" s="37"/>
      <c r="I173" s="134"/>
      <c r="J173" s="37"/>
      <c r="K173" s="37"/>
      <c r="L173" s="41"/>
      <c r="M173" s="201"/>
      <c r="N173" s="202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131</v>
      </c>
      <c r="AU173" s="14" t="s">
        <v>74</v>
      </c>
    </row>
    <row r="174" s="2" customFormat="1" ht="21.75" customHeight="1">
      <c r="A174" s="35"/>
      <c r="B174" s="36"/>
      <c r="C174" s="237" t="s">
        <v>434</v>
      </c>
      <c r="D174" s="237" t="s">
        <v>493</v>
      </c>
      <c r="E174" s="238" t="s">
        <v>753</v>
      </c>
      <c r="F174" s="239" t="s">
        <v>754</v>
      </c>
      <c r="G174" s="240" t="s">
        <v>152</v>
      </c>
      <c r="H174" s="241">
        <v>2088</v>
      </c>
      <c r="I174" s="242"/>
      <c r="J174" s="243">
        <f>ROUND(I174*H174,2)</f>
        <v>0</v>
      </c>
      <c r="K174" s="239" t="s">
        <v>127</v>
      </c>
      <c r="L174" s="244"/>
      <c r="M174" s="245" t="s">
        <v>19</v>
      </c>
      <c r="N174" s="246" t="s">
        <v>45</v>
      </c>
      <c r="O174" s="81"/>
      <c r="P174" s="195">
        <f>O174*H174</f>
        <v>0</v>
      </c>
      <c r="Q174" s="195">
        <v>0.00018000000000000001</v>
      </c>
      <c r="R174" s="195">
        <f>Q174*H174</f>
        <v>0.37584000000000001</v>
      </c>
      <c r="S174" s="195">
        <v>0</v>
      </c>
      <c r="T174" s="19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7" t="s">
        <v>297</v>
      </c>
      <c r="AT174" s="197" t="s">
        <v>493</v>
      </c>
      <c r="AU174" s="197" t="s">
        <v>74</v>
      </c>
      <c r="AY174" s="14" t="s">
        <v>129</v>
      </c>
      <c r="BE174" s="198">
        <f>IF(N174="základní",J174,0)</f>
        <v>0</v>
      </c>
      <c r="BF174" s="198">
        <f>IF(N174="snížená",J174,0)</f>
        <v>0</v>
      </c>
      <c r="BG174" s="198">
        <f>IF(N174="zákl. přenesená",J174,0)</f>
        <v>0</v>
      </c>
      <c r="BH174" s="198">
        <f>IF(N174="sníž. přenesená",J174,0)</f>
        <v>0</v>
      </c>
      <c r="BI174" s="198">
        <f>IF(N174="nulová",J174,0)</f>
        <v>0</v>
      </c>
      <c r="BJ174" s="14" t="s">
        <v>82</v>
      </c>
      <c r="BK174" s="198">
        <f>ROUND(I174*H174,2)</f>
        <v>0</v>
      </c>
      <c r="BL174" s="14" t="s">
        <v>297</v>
      </c>
      <c r="BM174" s="197" t="s">
        <v>755</v>
      </c>
    </row>
    <row r="175" s="2" customFormat="1">
      <c r="A175" s="35"/>
      <c r="B175" s="36"/>
      <c r="C175" s="37"/>
      <c r="D175" s="199" t="s">
        <v>131</v>
      </c>
      <c r="E175" s="37"/>
      <c r="F175" s="200" t="s">
        <v>754</v>
      </c>
      <c r="G175" s="37"/>
      <c r="H175" s="37"/>
      <c r="I175" s="134"/>
      <c r="J175" s="37"/>
      <c r="K175" s="37"/>
      <c r="L175" s="41"/>
      <c r="M175" s="201"/>
      <c r="N175" s="202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131</v>
      </c>
      <c r="AU175" s="14" t="s">
        <v>74</v>
      </c>
    </row>
    <row r="176" s="2" customFormat="1" ht="21.75" customHeight="1">
      <c r="A176" s="35"/>
      <c r="B176" s="36"/>
      <c r="C176" s="237" t="s">
        <v>441</v>
      </c>
      <c r="D176" s="237" t="s">
        <v>493</v>
      </c>
      <c r="E176" s="238" t="s">
        <v>756</v>
      </c>
      <c r="F176" s="239" t="s">
        <v>757</v>
      </c>
      <c r="G176" s="240" t="s">
        <v>152</v>
      </c>
      <c r="H176" s="241">
        <v>2998</v>
      </c>
      <c r="I176" s="242"/>
      <c r="J176" s="243">
        <f>ROUND(I176*H176,2)</f>
        <v>0</v>
      </c>
      <c r="K176" s="239" t="s">
        <v>127</v>
      </c>
      <c r="L176" s="244"/>
      <c r="M176" s="245" t="s">
        <v>19</v>
      </c>
      <c r="N176" s="246" t="s">
        <v>45</v>
      </c>
      <c r="O176" s="81"/>
      <c r="P176" s="195">
        <f>O176*H176</f>
        <v>0</v>
      </c>
      <c r="Q176" s="195">
        <v>9.0000000000000006E-05</v>
      </c>
      <c r="R176" s="195">
        <f>Q176*H176</f>
        <v>0.26982</v>
      </c>
      <c r="S176" s="195">
        <v>0</v>
      </c>
      <c r="T176" s="19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7" t="s">
        <v>297</v>
      </c>
      <c r="AT176" s="197" t="s">
        <v>493</v>
      </c>
      <c r="AU176" s="197" t="s">
        <v>74</v>
      </c>
      <c r="AY176" s="14" t="s">
        <v>129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14" t="s">
        <v>82</v>
      </c>
      <c r="BK176" s="198">
        <f>ROUND(I176*H176,2)</f>
        <v>0</v>
      </c>
      <c r="BL176" s="14" t="s">
        <v>297</v>
      </c>
      <c r="BM176" s="197" t="s">
        <v>758</v>
      </c>
    </row>
    <row r="177" s="2" customFormat="1">
      <c r="A177" s="35"/>
      <c r="B177" s="36"/>
      <c r="C177" s="37"/>
      <c r="D177" s="199" t="s">
        <v>131</v>
      </c>
      <c r="E177" s="37"/>
      <c r="F177" s="200" t="s">
        <v>757</v>
      </c>
      <c r="G177" s="37"/>
      <c r="H177" s="37"/>
      <c r="I177" s="134"/>
      <c r="J177" s="37"/>
      <c r="K177" s="37"/>
      <c r="L177" s="41"/>
      <c r="M177" s="201"/>
      <c r="N177" s="202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131</v>
      </c>
      <c r="AU177" s="14" t="s">
        <v>74</v>
      </c>
    </row>
    <row r="178" s="2" customFormat="1" ht="21.75" customHeight="1">
      <c r="A178" s="35"/>
      <c r="B178" s="36"/>
      <c r="C178" s="237" t="s">
        <v>448</v>
      </c>
      <c r="D178" s="237" t="s">
        <v>493</v>
      </c>
      <c r="E178" s="238" t="s">
        <v>759</v>
      </c>
      <c r="F178" s="239" t="s">
        <v>760</v>
      </c>
      <c r="G178" s="240" t="s">
        <v>152</v>
      </c>
      <c r="H178" s="241">
        <v>9</v>
      </c>
      <c r="I178" s="242"/>
      <c r="J178" s="243">
        <f>ROUND(I178*H178,2)</f>
        <v>0</v>
      </c>
      <c r="K178" s="239" t="s">
        <v>127</v>
      </c>
      <c r="L178" s="244"/>
      <c r="M178" s="245" t="s">
        <v>19</v>
      </c>
      <c r="N178" s="246" t="s">
        <v>45</v>
      </c>
      <c r="O178" s="81"/>
      <c r="P178" s="195">
        <f>O178*H178</f>
        <v>0</v>
      </c>
      <c r="Q178" s="195">
        <v>0.23430999999999999</v>
      </c>
      <c r="R178" s="195">
        <f>Q178*H178</f>
        <v>2.1087899999999999</v>
      </c>
      <c r="S178" s="195">
        <v>0</v>
      </c>
      <c r="T178" s="19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7" t="s">
        <v>297</v>
      </c>
      <c r="AT178" s="197" t="s">
        <v>493</v>
      </c>
      <c r="AU178" s="197" t="s">
        <v>74</v>
      </c>
      <c r="AY178" s="14" t="s">
        <v>129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4" t="s">
        <v>82</v>
      </c>
      <c r="BK178" s="198">
        <f>ROUND(I178*H178,2)</f>
        <v>0</v>
      </c>
      <c r="BL178" s="14" t="s">
        <v>297</v>
      </c>
      <c r="BM178" s="197" t="s">
        <v>761</v>
      </c>
    </row>
    <row r="179" s="2" customFormat="1">
      <c r="A179" s="35"/>
      <c r="B179" s="36"/>
      <c r="C179" s="37"/>
      <c r="D179" s="199" t="s">
        <v>131</v>
      </c>
      <c r="E179" s="37"/>
      <c r="F179" s="200" t="s">
        <v>760</v>
      </c>
      <c r="G179" s="37"/>
      <c r="H179" s="37"/>
      <c r="I179" s="134"/>
      <c r="J179" s="37"/>
      <c r="K179" s="37"/>
      <c r="L179" s="41"/>
      <c r="M179" s="201"/>
      <c r="N179" s="202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131</v>
      </c>
      <c r="AU179" s="14" t="s">
        <v>74</v>
      </c>
    </row>
    <row r="180" s="2" customFormat="1" ht="21.75" customHeight="1">
      <c r="A180" s="35"/>
      <c r="B180" s="36"/>
      <c r="C180" s="237" t="s">
        <v>453</v>
      </c>
      <c r="D180" s="237" t="s">
        <v>493</v>
      </c>
      <c r="E180" s="238" t="s">
        <v>762</v>
      </c>
      <c r="F180" s="239" t="s">
        <v>763</v>
      </c>
      <c r="G180" s="240" t="s">
        <v>152</v>
      </c>
      <c r="H180" s="241">
        <v>14</v>
      </c>
      <c r="I180" s="242"/>
      <c r="J180" s="243">
        <f>ROUND(I180*H180,2)</f>
        <v>0</v>
      </c>
      <c r="K180" s="239" t="s">
        <v>127</v>
      </c>
      <c r="L180" s="244"/>
      <c r="M180" s="245" t="s">
        <v>19</v>
      </c>
      <c r="N180" s="246" t="s">
        <v>45</v>
      </c>
      <c r="O180" s="81"/>
      <c r="P180" s="195">
        <f>O180*H180</f>
        <v>0</v>
      </c>
      <c r="Q180" s="195">
        <v>0.27383000000000002</v>
      </c>
      <c r="R180" s="195">
        <f>Q180*H180</f>
        <v>3.8336200000000002</v>
      </c>
      <c r="S180" s="195">
        <v>0</v>
      </c>
      <c r="T180" s="19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7" t="s">
        <v>297</v>
      </c>
      <c r="AT180" s="197" t="s">
        <v>493</v>
      </c>
      <c r="AU180" s="197" t="s">
        <v>74</v>
      </c>
      <c r="AY180" s="14" t="s">
        <v>129</v>
      </c>
      <c r="BE180" s="198">
        <f>IF(N180="základní",J180,0)</f>
        <v>0</v>
      </c>
      <c r="BF180" s="198">
        <f>IF(N180="snížená",J180,0)</f>
        <v>0</v>
      </c>
      <c r="BG180" s="198">
        <f>IF(N180="zákl. přenesená",J180,0)</f>
        <v>0</v>
      </c>
      <c r="BH180" s="198">
        <f>IF(N180="sníž. přenesená",J180,0)</f>
        <v>0</v>
      </c>
      <c r="BI180" s="198">
        <f>IF(N180="nulová",J180,0)</f>
        <v>0</v>
      </c>
      <c r="BJ180" s="14" t="s">
        <v>82</v>
      </c>
      <c r="BK180" s="198">
        <f>ROUND(I180*H180,2)</f>
        <v>0</v>
      </c>
      <c r="BL180" s="14" t="s">
        <v>297</v>
      </c>
      <c r="BM180" s="197" t="s">
        <v>764</v>
      </c>
    </row>
    <row r="181" s="2" customFormat="1">
      <c r="A181" s="35"/>
      <c r="B181" s="36"/>
      <c r="C181" s="37"/>
      <c r="D181" s="199" t="s">
        <v>131</v>
      </c>
      <c r="E181" s="37"/>
      <c r="F181" s="200" t="s">
        <v>763</v>
      </c>
      <c r="G181" s="37"/>
      <c r="H181" s="37"/>
      <c r="I181" s="134"/>
      <c r="J181" s="37"/>
      <c r="K181" s="37"/>
      <c r="L181" s="41"/>
      <c r="M181" s="247"/>
      <c r="N181" s="248"/>
      <c r="O181" s="249"/>
      <c r="P181" s="249"/>
      <c r="Q181" s="249"/>
      <c r="R181" s="249"/>
      <c r="S181" s="249"/>
      <c r="T181" s="250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131</v>
      </c>
      <c r="AU181" s="14" t="s">
        <v>74</v>
      </c>
    </row>
    <row r="182" s="2" customFormat="1" ht="6.96" customHeight="1">
      <c r="A182" s="35"/>
      <c r="B182" s="56"/>
      <c r="C182" s="57"/>
      <c r="D182" s="57"/>
      <c r="E182" s="57"/>
      <c r="F182" s="57"/>
      <c r="G182" s="57"/>
      <c r="H182" s="57"/>
      <c r="I182" s="164"/>
      <c r="J182" s="57"/>
      <c r="K182" s="57"/>
      <c r="L182" s="41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sheet="1" autoFilter="0" formatColumns="0" formatRows="0" objects="1" scenarios="1" spinCount="100000" saltValue="2koIdSHC9kXCS7AMcK3prw1hpSilDsi+xekbahIUSbT/loMCJedZcUpz+0nwmHRNR9RFkcnmxVhPuZjaBAaNXw==" hashValue="tP2LAOHM2Um9S0BrHRcqVk2CVs8MwCB9MuILrIwLLI2HDRbkQkD2fe7V0SOK3DUuk19O7u2XTz4nyYY3Jd4qfg==" algorithmName="SHA-512" password="CC35"/>
  <autoFilter ref="C78:K18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7"/>
      <c r="AT3" s="14" t="s">
        <v>84</v>
      </c>
    </row>
    <row r="4" hidden="1" s="1" customFormat="1" ht="24.96" customHeight="1">
      <c r="B4" s="17"/>
      <c r="D4" s="130" t="s">
        <v>103</v>
      </c>
      <c r="I4" s="125"/>
      <c r="L4" s="17"/>
      <c r="M4" s="131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2" t="s">
        <v>16</v>
      </c>
      <c r="I6" s="125"/>
      <c r="L6" s="17"/>
    </row>
    <row r="7" hidden="1" s="1" customFormat="1" ht="16.5" customHeight="1">
      <c r="B7" s="17"/>
      <c r="E7" s="133" t="str">
        <f>'Rekapitulace stavby'!K6</f>
        <v>Oprava kolejí a výhybek v ŽST Cheb</v>
      </c>
      <c r="F7" s="132"/>
      <c r="G7" s="132"/>
      <c r="H7" s="132"/>
      <c r="I7" s="125"/>
      <c r="L7" s="17"/>
    </row>
    <row r="8" hidden="1" s="2" customFormat="1" ht="12" customHeight="1">
      <c r="A8" s="35"/>
      <c r="B8" s="41"/>
      <c r="C8" s="35"/>
      <c r="D8" s="132" t="s">
        <v>104</v>
      </c>
      <c r="E8" s="35"/>
      <c r="F8" s="35"/>
      <c r="G8" s="35"/>
      <c r="H8" s="35"/>
      <c r="I8" s="134"/>
      <c r="J8" s="35"/>
      <c r="K8" s="35"/>
      <c r="L8" s="1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6" t="s">
        <v>765</v>
      </c>
      <c r="F9" s="35"/>
      <c r="G9" s="35"/>
      <c r="H9" s="35"/>
      <c r="I9" s="134"/>
      <c r="J9" s="35"/>
      <c r="K9" s="35"/>
      <c r="L9" s="1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4"/>
      <c r="J10" s="35"/>
      <c r="K10" s="35"/>
      <c r="L10" s="1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2" t="s">
        <v>18</v>
      </c>
      <c r="E11" s="35"/>
      <c r="F11" s="137" t="s">
        <v>19</v>
      </c>
      <c r="G11" s="35"/>
      <c r="H11" s="35"/>
      <c r="I11" s="138" t="s">
        <v>20</v>
      </c>
      <c r="J11" s="137" t="s">
        <v>19</v>
      </c>
      <c r="K11" s="35"/>
      <c r="L11" s="1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2" t="s">
        <v>21</v>
      </c>
      <c r="E12" s="35"/>
      <c r="F12" s="137" t="s">
        <v>22</v>
      </c>
      <c r="G12" s="35"/>
      <c r="H12" s="35"/>
      <c r="I12" s="138" t="s">
        <v>23</v>
      </c>
      <c r="J12" s="139" t="str">
        <f>'Rekapitulace stavby'!AN8</f>
        <v>14. 2. 2020</v>
      </c>
      <c r="K12" s="35"/>
      <c r="L12" s="1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4"/>
      <c r="J13" s="35"/>
      <c r="K13" s="35"/>
      <c r="L13" s="1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2" t="s">
        <v>25</v>
      </c>
      <c r="E14" s="35"/>
      <c r="F14" s="35"/>
      <c r="G14" s="35"/>
      <c r="H14" s="35"/>
      <c r="I14" s="138" t="s">
        <v>26</v>
      </c>
      <c r="J14" s="137" t="s">
        <v>27</v>
      </c>
      <c r="K14" s="35"/>
      <c r="L14" s="1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7" t="s">
        <v>28</v>
      </c>
      <c r="F15" s="35"/>
      <c r="G15" s="35"/>
      <c r="H15" s="35"/>
      <c r="I15" s="138" t="s">
        <v>29</v>
      </c>
      <c r="J15" s="137" t="s">
        <v>30</v>
      </c>
      <c r="K15" s="35"/>
      <c r="L15" s="1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4"/>
      <c r="J16" s="35"/>
      <c r="K16" s="35"/>
      <c r="L16" s="1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2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1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7"/>
      <c r="G18" s="137"/>
      <c r="H18" s="137"/>
      <c r="I18" s="138" t="s">
        <v>29</v>
      </c>
      <c r="J18" s="30" t="str">
        <f>'Rekapitulace stavby'!AN14</f>
        <v>Vyplň údaj</v>
      </c>
      <c r="K18" s="35"/>
      <c r="L18" s="1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4"/>
      <c r="J19" s="35"/>
      <c r="K19" s="35"/>
      <c r="L19" s="1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2" t="s">
        <v>33</v>
      </c>
      <c r="E20" s="35"/>
      <c r="F20" s="35"/>
      <c r="G20" s="35"/>
      <c r="H20" s="35"/>
      <c r="I20" s="138" t="s">
        <v>26</v>
      </c>
      <c r="J20" s="137" t="s">
        <v>19</v>
      </c>
      <c r="K20" s="35"/>
      <c r="L20" s="1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7" t="s">
        <v>34</v>
      </c>
      <c r="F21" s="35"/>
      <c r="G21" s="35"/>
      <c r="H21" s="35"/>
      <c r="I21" s="138" t="s">
        <v>29</v>
      </c>
      <c r="J21" s="137" t="s">
        <v>19</v>
      </c>
      <c r="K21" s="35"/>
      <c r="L21" s="1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4"/>
      <c r="J22" s="35"/>
      <c r="K22" s="35"/>
      <c r="L22" s="1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2" t="s">
        <v>36</v>
      </c>
      <c r="E23" s="35"/>
      <c r="F23" s="35"/>
      <c r="G23" s="35"/>
      <c r="H23" s="35"/>
      <c r="I23" s="138" t="s">
        <v>26</v>
      </c>
      <c r="J23" s="137" t="s">
        <v>19</v>
      </c>
      <c r="K23" s="35"/>
      <c r="L23" s="1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7" t="s">
        <v>37</v>
      </c>
      <c r="F24" s="35"/>
      <c r="G24" s="35"/>
      <c r="H24" s="35"/>
      <c r="I24" s="138" t="s">
        <v>29</v>
      </c>
      <c r="J24" s="137" t="s">
        <v>19</v>
      </c>
      <c r="K24" s="35"/>
      <c r="L24" s="1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4"/>
      <c r="J25" s="35"/>
      <c r="K25" s="35"/>
      <c r="L25" s="1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2" t="s">
        <v>38</v>
      </c>
      <c r="E26" s="35"/>
      <c r="F26" s="35"/>
      <c r="G26" s="35"/>
      <c r="H26" s="35"/>
      <c r="I26" s="134"/>
      <c r="J26" s="35"/>
      <c r="K26" s="35"/>
      <c r="L26" s="1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4"/>
      <c r="J28" s="35"/>
      <c r="K28" s="35"/>
      <c r="L28" s="1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1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40</v>
      </c>
      <c r="E30" s="35"/>
      <c r="F30" s="35"/>
      <c r="G30" s="35"/>
      <c r="H30" s="35"/>
      <c r="I30" s="134"/>
      <c r="J30" s="148">
        <f>ROUND(J79, 2)</f>
        <v>0</v>
      </c>
      <c r="K30" s="35"/>
      <c r="L30" s="1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5"/>
      <c r="E31" s="145"/>
      <c r="F31" s="145"/>
      <c r="G31" s="145"/>
      <c r="H31" s="145"/>
      <c r="I31" s="146"/>
      <c r="J31" s="145"/>
      <c r="K31" s="145"/>
      <c r="L31" s="1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42</v>
      </c>
      <c r="G32" s="35"/>
      <c r="H32" s="35"/>
      <c r="I32" s="150" t="s">
        <v>41</v>
      </c>
      <c r="J32" s="149" t="s">
        <v>43</v>
      </c>
      <c r="K32" s="35"/>
      <c r="L32" s="1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44</v>
      </c>
      <c r="E33" s="132" t="s">
        <v>45</v>
      </c>
      <c r="F33" s="152">
        <f>ROUND((SUM(BE79:BE116)),  2)</f>
        <v>0</v>
      </c>
      <c r="G33" s="35"/>
      <c r="H33" s="35"/>
      <c r="I33" s="153">
        <v>0.20999999999999999</v>
      </c>
      <c r="J33" s="152">
        <f>ROUND(((SUM(BE79:BE116))*I33),  2)</f>
        <v>0</v>
      </c>
      <c r="K33" s="35"/>
      <c r="L33" s="1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46</v>
      </c>
      <c r="F34" s="152">
        <f>ROUND((SUM(BF79:BF116)),  2)</f>
        <v>0</v>
      </c>
      <c r="G34" s="35"/>
      <c r="H34" s="35"/>
      <c r="I34" s="153">
        <v>0.14999999999999999</v>
      </c>
      <c r="J34" s="152">
        <f>ROUND(((SUM(BF79:BF116))*I34),  2)</f>
        <v>0</v>
      </c>
      <c r="K34" s="35"/>
      <c r="L34" s="1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47</v>
      </c>
      <c r="F35" s="152">
        <f>ROUND((SUM(BG79:BG116)),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1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48</v>
      </c>
      <c r="F36" s="152">
        <f>ROUND((SUM(BH79:BH116)),  2)</f>
        <v>0</v>
      </c>
      <c r="G36" s="35"/>
      <c r="H36" s="35"/>
      <c r="I36" s="153">
        <v>0.14999999999999999</v>
      </c>
      <c r="J36" s="152">
        <f>0</f>
        <v>0</v>
      </c>
      <c r="K36" s="35"/>
      <c r="L36" s="1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49</v>
      </c>
      <c r="F37" s="152">
        <f>ROUND((SUM(BI79:BI116)),  2)</f>
        <v>0</v>
      </c>
      <c r="G37" s="35"/>
      <c r="H37" s="35"/>
      <c r="I37" s="153">
        <v>0</v>
      </c>
      <c r="J37" s="152">
        <f>0</f>
        <v>0</v>
      </c>
      <c r="K37" s="35"/>
      <c r="L37" s="1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4"/>
      <c r="J38" s="35"/>
      <c r="K38" s="35"/>
      <c r="L38" s="1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9"/>
      <c r="J39" s="160">
        <f>SUM(J30:J37)</f>
        <v>0</v>
      </c>
      <c r="K39" s="161"/>
      <c r="L39" s="1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106</v>
      </c>
      <c r="D45" s="37"/>
      <c r="E45" s="37"/>
      <c r="F45" s="37"/>
      <c r="G45" s="37"/>
      <c r="H45" s="37"/>
      <c r="I45" s="134"/>
      <c r="J45" s="37"/>
      <c r="K45" s="37"/>
      <c r="L45" s="1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4"/>
      <c r="J46" s="37"/>
      <c r="K46" s="37"/>
      <c r="L46" s="1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4"/>
      <c r="J47" s="37"/>
      <c r="K47" s="37"/>
      <c r="L47" s="1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8" t="str">
        <f>E7</f>
        <v>Oprava kolejí a výhybek v ŽST Cheb</v>
      </c>
      <c r="F48" s="29"/>
      <c r="G48" s="29"/>
      <c r="H48" s="29"/>
      <c r="I48" s="134"/>
      <c r="J48" s="37"/>
      <c r="K48" s="37"/>
      <c r="L48" s="1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104</v>
      </c>
      <c r="D49" s="37"/>
      <c r="E49" s="37"/>
      <c r="F49" s="37"/>
      <c r="G49" s="37"/>
      <c r="H49" s="37"/>
      <c r="I49" s="134"/>
      <c r="J49" s="37"/>
      <c r="K49" s="37"/>
      <c r="L49" s="1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A.3 - Práce SSZT a SEE (Sborník SŽDC 2019)</v>
      </c>
      <c r="F50" s="37"/>
      <c r="G50" s="37"/>
      <c r="H50" s="37"/>
      <c r="I50" s="134"/>
      <c r="J50" s="37"/>
      <c r="K50" s="37"/>
      <c r="L50" s="1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4"/>
      <c r="J51" s="37"/>
      <c r="K51" s="37"/>
      <c r="L51" s="1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 Cheb</v>
      </c>
      <c r="G52" s="37"/>
      <c r="H52" s="37"/>
      <c r="I52" s="138" t="s">
        <v>23</v>
      </c>
      <c r="J52" s="69" t="str">
        <f>IF(J12="","",J12)</f>
        <v>14. 2. 2020</v>
      </c>
      <c r="K52" s="37"/>
      <c r="L52" s="1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4"/>
      <c r="J53" s="37"/>
      <c r="K53" s="37"/>
      <c r="L53" s="1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s.o.- OŘ UNL - ST K. Vary</v>
      </c>
      <c r="G54" s="37"/>
      <c r="H54" s="37"/>
      <c r="I54" s="138" t="s">
        <v>33</v>
      </c>
      <c r="J54" s="33" t="str">
        <f>E21</f>
        <v xml:space="preserve"> </v>
      </c>
      <c r="K54" s="37"/>
      <c r="L54" s="1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8" t="s">
        <v>36</v>
      </c>
      <c r="J55" s="33" t="str">
        <f>E24</f>
        <v>Monika Roztočilová</v>
      </c>
      <c r="K55" s="37"/>
      <c r="L55" s="1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4"/>
      <c r="J56" s="37"/>
      <c r="K56" s="37"/>
      <c r="L56" s="1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9" t="s">
        <v>107</v>
      </c>
      <c r="D57" s="170"/>
      <c r="E57" s="170"/>
      <c r="F57" s="170"/>
      <c r="G57" s="170"/>
      <c r="H57" s="170"/>
      <c r="I57" s="171"/>
      <c r="J57" s="172" t="s">
        <v>108</v>
      </c>
      <c r="K57" s="170"/>
      <c r="L57" s="1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4"/>
      <c r="J58" s="37"/>
      <c r="K58" s="37"/>
      <c r="L58" s="1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3" t="s">
        <v>72</v>
      </c>
      <c r="D59" s="37"/>
      <c r="E59" s="37"/>
      <c r="F59" s="37"/>
      <c r="G59" s="37"/>
      <c r="H59" s="37"/>
      <c r="I59" s="134"/>
      <c r="J59" s="99">
        <f>J79</f>
        <v>0</v>
      </c>
      <c r="K59" s="37"/>
      <c r="L59" s="1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109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4"/>
      <c r="J60" s="37"/>
      <c r="K60" s="37"/>
      <c r="L60" s="1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4"/>
      <c r="J61" s="57"/>
      <c r="K61" s="57"/>
      <c r="L61" s="1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7"/>
      <c r="J65" s="59"/>
      <c r="K65" s="59"/>
      <c r="L65" s="1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110</v>
      </c>
      <c r="D66" s="37"/>
      <c r="E66" s="37"/>
      <c r="F66" s="37"/>
      <c r="G66" s="37"/>
      <c r="H66" s="37"/>
      <c r="I66" s="134"/>
      <c r="J66" s="37"/>
      <c r="K66" s="37"/>
      <c r="L66" s="1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4"/>
      <c r="J67" s="37"/>
      <c r="K67" s="37"/>
      <c r="L67" s="1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4"/>
      <c r="J68" s="37"/>
      <c r="K68" s="37"/>
      <c r="L68" s="1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8" t="str">
        <f>E7</f>
        <v>Oprava kolejí a výhybek v ŽST Cheb</v>
      </c>
      <c r="F69" s="29"/>
      <c r="G69" s="29"/>
      <c r="H69" s="29"/>
      <c r="I69" s="134"/>
      <c r="J69" s="37"/>
      <c r="K69" s="37"/>
      <c r="L69" s="1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104</v>
      </c>
      <c r="D70" s="37"/>
      <c r="E70" s="37"/>
      <c r="F70" s="37"/>
      <c r="G70" s="37"/>
      <c r="H70" s="37"/>
      <c r="I70" s="134"/>
      <c r="J70" s="37"/>
      <c r="K70" s="37"/>
      <c r="L70" s="1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A.3 - Práce SSZT a SEE (Sborník SŽDC 2019)</v>
      </c>
      <c r="F71" s="37"/>
      <c r="G71" s="37"/>
      <c r="H71" s="37"/>
      <c r="I71" s="134"/>
      <c r="J71" s="37"/>
      <c r="K71" s="37"/>
      <c r="L71" s="1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4"/>
      <c r="J72" s="37"/>
      <c r="K72" s="37"/>
      <c r="L72" s="1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ŽST Cheb</v>
      </c>
      <c r="G73" s="37"/>
      <c r="H73" s="37"/>
      <c r="I73" s="138" t="s">
        <v>23</v>
      </c>
      <c r="J73" s="69" t="str">
        <f>IF(J12="","",J12)</f>
        <v>14. 2. 2020</v>
      </c>
      <c r="K73" s="37"/>
      <c r="L73" s="1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4"/>
      <c r="J74" s="37"/>
      <c r="K74" s="37"/>
      <c r="L74" s="1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s.o.- OŘ UNL - ST K. Vary</v>
      </c>
      <c r="G75" s="37"/>
      <c r="H75" s="37"/>
      <c r="I75" s="138" t="s">
        <v>33</v>
      </c>
      <c r="J75" s="33" t="str">
        <f>E21</f>
        <v xml:space="preserve"> </v>
      </c>
      <c r="K75" s="37"/>
      <c r="L75" s="1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8" t="s">
        <v>36</v>
      </c>
      <c r="J76" s="33" t="str">
        <f>E24</f>
        <v>Monika Roztočilová</v>
      </c>
      <c r="K76" s="37"/>
      <c r="L76" s="1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4"/>
      <c r="J77" s="37"/>
      <c r="K77" s="37"/>
      <c r="L77" s="1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4"/>
      <c r="B78" s="175"/>
      <c r="C78" s="176" t="s">
        <v>111</v>
      </c>
      <c r="D78" s="177" t="s">
        <v>59</v>
      </c>
      <c r="E78" s="177" t="s">
        <v>55</v>
      </c>
      <c r="F78" s="177" t="s">
        <v>56</v>
      </c>
      <c r="G78" s="177" t="s">
        <v>112</v>
      </c>
      <c r="H78" s="177" t="s">
        <v>113</v>
      </c>
      <c r="I78" s="178" t="s">
        <v>114</v>
      </c>
      <c r="J78" s="177" t="s">
        <v>108</v>
      </c>
      <c r="K78" s="179" t="s">
        <v>115</v>
      </c>
      <c r="L78" s="180"/>
      <c r="M78" s="89" t="s">
        <v>19</v>
      </c>
      <c r="N78" s="90" t="s">
        <v>44</v>
      </c>
      <c r="O78" s="90" t="s">
        <v>116</v>
      </c>
      <c r="P78" s="90" t="s">
        <v>117</v>
      </c>
      <c r="Q78" s="90" t="s">
        <v>118</v>
      </c>
      <c r="R78" s="90" t="s">
        <v>119</v>
      </c>
      <c r="S78" s="90" t="s">
        <v>120</v>
      </c>
      <c r="T78" s="91" t="s">
        <v>121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5"/>
      <c r="B79" s="36"/>
      <c r="C79" s="96" t="s">
        <v>122</v>
      </c>
      <c r="D79" s="37"/>
      <c r="E79" s="37"/>
      <c r="F79" s="37"/>
      <c r="G79" s="37"/>
      <c r="H79" s="37"/>
      <c r="I79" s="134"/>
      <c r="J79" s="181">
        <f>BK79</f>
        <v>0</v>
      </c>
      <c r="K79" s="37"/>
      <c r="L79" s="41"/>
      <c r="M79" s="92"/>
      <c r="N79" s="182"/>
      <c r="O79" s="93"/>
      <c r="P79" s="183">
        <f>SUM(P80:P116)</f>
        <v>0</v>
      </c>
      <c r="Q79" s="93"/>
      <c r="R79" s="183">
        <f>SUM(R80:R116)</f>
        <v>0</v>
      </c>
      <c r="S79" s="93"/>
      <c r="T79" s="184">
        <f>SUM(T80:T116)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109</v>
      </c>
      <c r="BK79" s="185">
        <f>SUM(BK80:BK116)</f>
        <v>0</v>
      </c>
    </row>
    <row r="80" s="2" customFormat="1" ht="21.75" customHeight="1">
      <c r="A80" s="35"/>
      <c r="B80" s="36"/>
      <c r="C80" s="186" t="s">
        <v>82</v>
      </c>
      <c r="D80" s="186" t="s">
        <v>123</v>
      </c>
      <c r="E80" s="187" t="s">
        <v>766</v>
      </c>
      <c r="F80" s="188" t="s">
        <v>767</v>
      </c>
      <c r="G80" s="189" t="s">
        <v>152</v>
      </c>
      <c r="H80" s="190">
        <v>3</v>
      </c>
      <c r="I80" s="191"/>
      <c r="J80" s="192">
        <f>ROUND(I80*H80,2)</f>
        <v>0</v>
      </c>
      <c r="K80" s="188" t="s">
        <v>127</v>
      </c>
      <c r="L80" s="41"/>
      <c r="M80" s="193" t="s">
        <v>19</v>
      </c>
      <c r="N80" s="194" t="s">
        <v>45</v>
      </c>
      <c r="O80" s="81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7" t="s">
        <v>128</v>
      </c>
      <c r="AT80" s="197" t="s">
        <v>123</v>
      </c>
      <c r="AU80" s="197" t="s">
        <v>74</v>
      </c>
      <c r="AY80" s="14" t="s">
        <v>129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4" t="s">
        <v>82</v>
      </c>
      <c r="BK80" s="198">
        <f>ROUND(I80*H80,2)</f>
        <v>0</v>
      </c>
      <c r="BL80" s="14" t="s">
        <v>128</v>
      </c>
      <c r="BM80" s="197" t="s">
        <v>768</v>
      </c>
    </row>
    <row r="81" s="2" customFormat="1">
      <c r="A81" s="35"/>
      <c r="B81" s="36"/>
      <c r="C81" s="37"/>
      <c r="D81" s="199" t="s">
        <v>131</v>
      </c>
      <c r="E81" s="37"/>
      <c r="F81" s="200" t="s">
        <v>769</v>
      </c>
      <c r="G81" s="37"/>
      <c r="H81" s="37"/>
      <c r="I81" s="134"/>
      <c r="J81" s="37"/>
      <c r="K81" s="37"/>
      <c r="L81" s="41"/>
      <c r="M81" s="201"/>
      <c r="N81" s="20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131</v>
      </c>
      <c r="AU81" s="14" t="s">
        <v>74</v>
      </c>
    </row>
    <row r="82" s="2" customFormat="1">
      <c r="A82" s="35"/>
      <c r="B82" s="36"/>
      <c r="C82" s="37"/>
      <c r="D82" s="199" t="s">
        <v>133</v>
      </c>
      <c r="E82" s="37"/>
      <c r="F82" s="203" t="s">
        <v>770</v>
      </c>
      <c r="G82" s="37"/>
      <c r="H82" s="37"/>
      <c r="I82" s="134"/>
      <c r="J82" s="37"/>
      <c r="K82" s="37"/>
      <c r="L82" s="41"/>
      <c r="M82" s="201"/>
      <c r="N82" s="202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133</v>
      </c>
      <c r="AU82" s="14" t="s">
        <v>74</v>
      </c>
    </row>
    <row r="83" s="2" customFormat="1" ht="21.75" customHeight="1">
      <c r="A83" s="35"/>
      <c r="B83" s="36"/>
      <c r="C83" s="186" t="s">
        <v>84</v>
      </c>
      <c r="D83" s="186" t="s">
        <v>123</v>
      </c>
      <c r="E83" s="187" t="s">
        <v>771</v>
      </c>
      <c r="F83" s="188" t="s">
        <v>772</v>
      </c>
      <c r="G83" s="189" t="s">
        <v>152</v>
      </c>
      <c r="H83" s="190">
        <v>3</v>
      </c>
      <c r="I83" s="191"/>
      <c r="J83" s="192">
        <f>ROUND(I83*H83,2)</f>
        <v>0</v>
      </c>
      <c r="K83" s="188" t="s">
        <v>127</v>
      </c>
      <c r="L83" s="41"/>
      <c r="M83" s="193" t="s">
        <v>19</v>
      </c>
      <c r="N83" s="194" t="s">
        <v>45</v>
      </c>
      <c r="O83" s="81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7" t="s">
        <v>128</v>
      </c>
      <c r="AT83" s="197" t="s">
        <v>123</v>
      </c>
      <c r="AU83" s="197" t="s">
        <v>74</v>
      </c>
      <c r="AY83" s="14" t="s">
        <v>129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4" t="s">
        <v>82</v>
      </c>
      <c r="BK83" s="198">
        <f>ROUND(I83*H83,2)</f>
        <v>0</v>
      </c>
      <c r="BL83" s="14" t="s">
        <v>128</v>
      </c>
      <c r="BM83" s="197" t="s">
        <v>773</v>
      </c>
    </row>
    <row r="84" s="2" customFormat="1">
      <c r="A84" s="35"/>
      <c r="B84" s="36"/>
      <c r="C84" s="37"/>
      <c r="D84" s="199" t="s">
        <v>131</v>
      </c>
      <c r="E84" s="37"/>
      <c r="F84" s="200" t="s">
        <v>774</v>
      </c>
      <c r="G84" s="37"/>
      <c r="H84" s="37"/>
      <c r="I84" s="134"/>
      <c r="J84" s="37"/>
      <c r="K84" s="37"/>
      <c r="L84" s="41"/>
      <c r="M84" s="201"/>
      <c r="N84" s="202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131</v>
      </c>
      <c r="AU84" s="14" t="s">
        <v>74</v>
      </c>
    </row>
    <row r="85" s="2" customFormat="1">
      <c r="A85" s="35"/>
      <c r="B85" s="36"/>
      <c r="C85" s="37"/>
      <c r="D85" s="199" t="s">
        <v>133</v>
      </c>
      <c r="E85" s="37"/>
      <c r="F85" s="203" t="s">
        <v>770</v>
      </c>
      <c r="G85" s="37"/>
      <c r="H85" s="37"/>
      <c r="I85" s="134"/>
      <c r="J85" s="37"/>
      <c r="K85" s="37"/>
      <c r="L85" s="41"/>
      <c r="M85" s="201"/>
      <c r="N85" s="202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133</v>
      </c>
      <c r="AU85" s="14" t="s">
        <v>74</v>
      </c>
    </row>
    <row r="86" s="2" customFormat="1" ht="21.75" customHeight="1">
      <c r="A86" s="35"/>
      <c r="B86" s="36"/>
      <c r="C86" s="186" t="s">
        <v>139</v>
      </c>
      <c r="D86" s="186" t="s">
        <v>123</v>
      </c>
      <c r="E86" s="187" t="s">
        <v>775</v>
      </c>
      <c r="F86" s="188" t="s">
        <v>776</v>
      </c>
      <c r="G86" s="189" t="s">
        <v>152</v>
      </c>
      <c r="H86" s="190">
        <v>3</v>
      </c>
      <c r="I86" s="191"/>
      <c r="J86" s="192">
        <f>ROUND(I86*H86,2)</f>
        <v>0</v>
      </c>
      <c r="K86" s="188" t="s">
        <v>127</v>
      </c>
      <c r="L86" s="41"/>
      <c r="M86" s="193" t="s">
        <v>19</v>
      </c>
      <c r="N86" s="194" t="s">
        <v>45</v>
      </c>
      <c r="O86" s="81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7" t="s">
        <v>128</v>
      </c>
      <c r="AT86" s="197" t="s">
        <v>123</v>
      </c>
      <c r="AU86" s="197" t="s">
        <v>74</v>
      </c>
      <c r="AY86" s="14" t="s">
        <v>129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4" t="s">
        <v>82</v>
      </c>
      <c r="BK86" s="198">
        <f>ROUND(I86*H86,2)</f>
        <v>0</v>
      </c>
      <c r="BL86" s="14" t="s">
        <v>128</v>
      </c>
      <c r="BM86" s="197" t="s">
        <v>777</v>
      </c>
    </row>
    <row r="87" s="2" customFormat="1">
      <c r="A87" s="35"/>
      <c r="B87" s="36"/>
      <c r="C87" s="37"/>
      <c r="D87" s="199" t="s">
        <v>131</v>
      </c>
      <c r="E87" s="37"/>
      <c r="F87" s="200" t="s">
        <v>778</v>
      </c>
      <c r="G87" s="37"/>
      <c r="H87" s="37"/>
      <c r="I87" s="134"/>
      <c r="J87" s="37"/>
      <c r="K87" s="37"/>
      <c r="L87" s="41"/>
      <c r="M87" s="201"/>
      <c r="N87" s="202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131</v>
      </c>
      <c r="AU87" s="14" t="s">
        <v>74</v>
      </c>
    </row>
    <row r="88" s="2" customFormat="1">
      <c r="A88" s="35"/>
      <c r="B88" s="36"/>
      <c r="C88" s="37"/>
      <c r="D88" s="199" t="s">
        <v>133</v>
      </c>
      <c r="E88" s="37"/>
      <c r="F88" s="203" t="s">
        <v>770</v>
      </c>
      <c r="G88" s="37"/>
      <c r="H88" s="37"/>
      <c r="I88" s="134"/>
      <c r="J88" s="37"/>
      <c r="K88" s="37"/>
      <c r="L88" s="41"/>
      <c r="M88" s="201"/>
      <c r="N88" s="20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133</v>
      </c>
      <c r="AU88" s="14" t="s">
        <v>74</v>
      </c>
    </row>
    <row r="89" s="2" customFormat="1" ht="21.75" customHeight="1">
      <c r="A89" s="35"/>
      <c r="B89" s="36"/>
      <c r="C89" s="186" t="s">
        <v>128</v>
      </c>
      <c r="D89" s="186" t="s">
        <v>123</v>
      </c>
      <c r="E89" s="187" t="s">
        <v>779</v>
      </c>
      <c r="F89" s="188" t="s">
        <v>780</v>
      </c>
      <c r="G89" s="189" t="s">
        <v>152</v>
      </c>
      <c r="H89" s="190">
        <v>11</v>
      </c>
      <c r="I89" s="191"/>
      <c r="J89" s="192">
        <f>ROUND(I89*H89,2)</f>
        <v>0</v>
      </c>
      <c r="K89" s="188" t="s">
        <v>127</v>
      </c>
      <c r="L89" s="41"/>
      <c r="M89" s="193" t="s">
        <v>19</v>
      </c>
      <c r="N89" s="194" t="s">
        <v>45</v>
      </c>
      <c r="O89" s="81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7" t="s">
        <v>297</v>
      </c>
      <c r="AT89" s="197" t="s">
        <v>123</v>
      </c>
      <c r="AU89" s="197" t="s">
        <v>74</v>
      </c>
      <c r="AY89" s="14" t="s">
        <v>129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4" t="s">
        <v>82</v>
      </c>
      <c r="BK89" s="198">
        <f>ROUND(I89*H89,2)</f>
        <v>0</v>
      </c>
      <c r="BL89" s="14" t="s">
        <v>297</v>
      </c>
      <c r="BM89" s="197" t="s">
        <v>781</v>
      </c>
    </row>
    <row r="90" s="2" customFormat="1">
      <c r="A90" s="35"/>
      <c r="B90" s="36"/>
      <c r="C90" s="37"/>
      <c r="D90" s="199" t="s">
        <v>131</v>
      </c>
      <c r="E90" s="37"/>
      <c r="F90" s="200" t="s">
        <v>780</v>
      </c>
      <c r="G90" s="37"/>
      <c r="H90" s="37"/>
      <c r="I90" s="134"/>
      <c r="J90" s="37"/>
      <c r="K90" s="37"/>
      <c r="L90" s="41"/>
      <c r="M90" s="201"/>
      <c r="N90" s="202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131</v>
      </c>
      <c r="AU90" s="14" t="s">
        <v>74</v>
      </c>
    </row>
    <row r="91" s="2" customFormat="1">
      <c r="A91" s="35"/>
      <c r="B91" s="36"/>
      <c r="C91" s="37"/>
      <c r="D91" s="199" t="s">
        <v>133</v>
      </c>
      <c r="E91" s="37"/>
      <c r="F91" s="203" t="s">
        <v>782</v>
      </c>
      <c r="G91" s="37"/>
      <c r="H91" s="37"/>
      <c r="I91" s="134"/>
      <c r="J91" s="37"/>
      <c r="K91" s="37"/>
      <c r="L91" s="41"/>
      <c r="M91" s="201"/>
      <c r="N91" s="202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133</v>
      </c>
      <c r="AU91" s="14" t="s">
        <v>74</v>
      </c>
    </row>
    <row r="92" s="2" customFormat="1" ht="21.75" customHeight="1">
      <c r="A92" s="35"/>
      <c r="B92" s="36"/>
      <c r="C92" s="186" t="s">
        <v>149</v>
      </c>
      <c r="D92" s="186" t="s">
        <v>123</v>
      </c>
      <c r="E92" s="187" t="s">
        <v>783</v>
      </c>
      <c r="F92" s="188" t="s">
        <v>784</v>
      </c>
      <c r="G92" s="189" t="s">
        <v>152</v>
      </c>
      <c r="H92" s="190">
        <v>11</v>
      </c>
      <c r="I92" s="191"/>
      <c r="J92" s="192">
        <f>ROUND(I92*H92,2)</f>
        <v>0</v>
      </c>
      <c r="K92" s="188" t="s">
        <v>127</v>
      </c>
      <c r="L92" s="41"/>
      <c r="M92" s="193" t="s">
        <v>19</v>
      </c>
      <c r="N92" s="194" t="s">
        <v>45</v>
      </c>
      <c r="O92" s="81"/>
      <c r="P92" s="195">
        <f>O92*H92</f>
        <v>0</v>
      </c>
      <c r="Q92" s="195">
        <v>0</v>
      </c>
      <c r="R92" s="195">
        <f>Q92*H92</f>
        <v>0</v>
      </c>
      <c r="S92" s="195">
        <v>0</v>
      </c>
      <c r="T92" s="19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97" t="s">
        <v>297</v>
      </c>
      <c r="AT92" s="197" t="s">
        <v>123</v>
      </c>
      <c r="AU92" s="197" t="s">
        <v>74</v>
      </c>
      <c r="AY92" s="14" t="s">
        <v>129</v>
      </c>
      <c r="BE92" s="198">
        <f>IF(N92="základní",J92,0)</f>
        <v>0</v>
      </c>
      <c r="BF92" s="198">
        <f>IF(N92="snížená",J92,0)</f>
        <v>0</v>
      </c>
      <c r="BG92" s="198">
        <f>IF(N92="zákl. přenesená",J92,0)</f>
        <v>0</v>
      </c>
      <c r="BH92" s="198">
        <f>IF(N92="sníž. přenesená",J92,0)</f>
        <v>0</v>
      </c>
      <c r="BI92" s="198">
        <f>IF(N92="nulová",J92,0)</f>
        <v>0</v>
      </c>
      <c r="BJ92" s="14" t="s">
        <v>82</v>
      </c>
      <c r="BK92" s="198">
        <f>ROUND(I92*H92,2)</f>
        <v>0</v>
      </c>
      <c r="BL92" s="14" t="s">
        <v>297</v>
      </c>
      <c r="BM92" s="197" t="s">
        <v>785</v>
      </c>
    </row>
    <row r="93" s="2" customFormat="1">
      <c r="A93" s="35"/>
      <c r="B93" s="36"/>
      <c r="C93" s="37"/>
      <c r="D93" s="199" t="s">
        <v>131</v>
      </c>
      <c r="E93" s="37"/>
      <c r="F93" s="200" t="s">
        <v>784</v>
      </c>
      <c r="G93" s="37"/>
      <c r="H93" s="37"/>
      <c r="I93" s="134"/>
      <c r="J93" s="37"/>
      <c r="K93" s="37"/>
      <c r="L93" s="41"/>
      <c r="M93" s="201"/>
      <c r="N93" s="202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131</v>
      </c>
      <c r="AU93" s="14" t="s">
        <v>74</v>
      </c>
    </row>
    <row r="94" s="2" customFormat="1">
      <c r="A94" s="35"/>
      <c r="B94" s="36"/>
      <c r="C94" s="37"/>
      <c r="D94" s="199" t="s">
        <v>133</v>
      </c>
      <c r="E94" s="37"/>
      <c r="F94" s="203" t="s">
        <v>782</v>
      </c>
      <c r="G94" s="37"/>
      <c r="H94" s="37"/>
      <c r="I94" s="134"/>
      <c r="J94" s="37"/>
      <c r="K94" s="37"/>
      <c r="L94" s="41"/>
      <c r="M94" s="201"/>
      <c r="N94" s="202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133</v>
      </c>
      <c r="AU94" s="14" t="s">
        <v>74</v>
      </c>
    </row>
    <row r="95" s="2" customFormat="1" ht="21.75" customHeight="1">
      <c r="A95" s="35"/>
      <c r="B95" s="36"/>
      <c r="C95" s="186" t="s">
        <v>156</v>
      </c>
      <c r="D95" s="186" t="s">
        <v>123</v>
      </c>
      <c r="E95" s="187" t="s">
        <v>786</v>
      </c>
      <c r="F95" s="188" t="s">
        <v>787</v>
      </c>
      <c r="G95" s="189" t="s">
        <v>152</v>
      </c>
      <c r="H95" s="190">
        <v>11</v>
      </c>
      <c r="I95" s="191"/>
      <c r="J95" s="192">
        <f>ROUND(I95*H95,2)</f>
        <v>0</v>
      </c>
      <c r="K95" s="188" t="s">
        <v>127</v>
      </c>
      <c r="L95" s="41"/>
      <c r="M95" s="193" t="s">
        <v>19</v>
      </c>
      <c r="N95" s="194" t="s">
        <v>45</v>
      </c>
      <c r="O95" s="81"/>
      <c r="P95" s="195">
        <f>O95*H95</f>
        <v>0</v>
      </c>
      <c r="Q95" s="195">
        <v>0</v>
      </c>
      <c r="R95" s="195">
        <f>Q95*H95</f>
        <v>0</v>
      </c>
      <c r="S95" s="195">
        <v>0</v>
      </c>
      <c r="T95" s="19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7" t="s">
        <v>297</v>
      </c>
      <c r="AT95" s="197" t="s">
        <v>123</v>
      </c>
      <c r="AU95" s="197" t="s">
        <v>74</v>
      </c>
      <c r="AY95" s="14" t="s">
        <v>129</v>
      </c>
      <c r="BE95" s="198">
        <f>IF(N95="základní",J95,0)</f>
        <v>0</v>
      </c>
      <c r="BF95" s="198">
        <f>IF(N95="snížená",J95,0)</f>
        <v>0</v>
      </c>
      <c r="BG95" s="198">
        <f>IF(N95="zákl. přenesená",J95,0)</f>
        <v>0</v>
      </c>
      <c r="BH95" s="198">
        <f>IF(N95="sníž. přenesená",J95,0)</f>
        <v>0</v>
      </c>
      <c r="BI95" s="198">
        <f>IF(N95="nulová",J95,0)</f>
        <v>0</v>
      </c>
      <c r="BJ95" s="14" t="s">
        <v>82</v>
      </c>
      <c r="BK95" s="198">
        <f>ROUND(I95*H95,2)</f>
        <v>0</v>
      </c>
      <c r="BL95" s="14" t="s">
        <v>297</v>
      </c>
      <c r="BM95" s="197" t="s">
        <v>788</v>
      </c>
    </row>
    <row r="96" s="2" customFormat="1">
      <c r="A96" s="35"/>
      <c r="B96" s="36"/>
      <c r="C96" s="37"/>
      <c r="D96" s="199" t="s">
        <v>131</v>
      </c>
      <c r="E96" s="37"/>
      <c r="F96" s="200" t="s">
        <v>789</v>
      </c>
      <c r="G96" s="37"/>
      <c r="H96" s="37"/>
      <c r="I96" s="134"/>
      <c r="J96" s="37"/>
      <c r="K96" s="37"/>
      <c r="L96" s="41"/>
      <c r="M96" s="201"/>
      <c r="N96" s="202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131</v>
      </c>
      <c r="AU96" s="14" t="s">
        <v>74</v>
      </c>
    </row>
    <row r="97" s="2" customFormat="1">
      <c r="A97" s="35"/>
      <c r="B97" s="36"/>
      <c r="C97" s="37"/>
      <c r="D97" s="199" t="s">
        <v>133</v>
      </c>
      <c r="E97" s="37"/>
      <c r="F97" s="203" t="s">
        <v>782</v>
      </c>
      <c r="G97" s="37"/>
      <c r="H97" s="37"/>
      <c r="I97" s="134"/>
      <c r="J97" s="37"/>
      <c r="K97" s="37"/>
      <c r="L97" s="41"/>
      <c r="M97" s="201"/>
      <c r="N97" s="202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133</v>
      </c>
      <c r="AU97" s="14" t="s">
        <v>74</v>
      </c>
    </row>
    <row r="98" s="2" customFormat="1" ht="21.75" customHeight="1">
      <c r="A98" s="35"/>
      <c r="B98" s="36"/>
      <c r="C98" s="186" t="s">
        <v>161</v>
      </c>
      <c r="D98" s="186" t="s">
        <v>123</v>
      </c>
      <c r="E98" s="187" t="s">
        <v>790</v>
      </c>
      <c r="F98" s="188" t="s">
        <v>791</v>
      </c>
      <c r="G98" s="189" t="s">
        <v>152</v>
      </c>
      <c r="H98" s="190">
        <v>11</v>
      </c>
      <c r="I98" s="191"/>
      <c r="J98" s="192">
        <f>ROUND(I98*H98,2)</f>
        <v>0</v>
      </c>
      <c r="K98" s="188" t="s">
        <v>127</v>
      </c>
      <c r="L98" s="41"/>
      <c r="M98" s="193" t="s">
        <v>19</v>
      </c>
      <c r="N98" s="194" t="s">
        <v>45</v>
      </c>
      <c r="O98" s="81"/>
      <c r="P98" s="195">
        <f>O98*H98</f>
        <v>0</v>
      </c>
      <c r="Q98" s="195">
        <v>0</v>
      </c>
      <c r="R98" s="195">
        <f>Q98*H98</f>
        <v>0</v>
      </c>
      <c r="S98" s="195">
        <v>0</v>
      </c>
      <c r="T98" s="19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7" t="s">
        <v>297</v>
      </c>
      <c r="AT98" s="197" t="s">
        <v>123</v>
      </c>
      <c r="AU98" s="197" t="s">
        <v>74</v>
      </c>
      <c r="AY98" s="14" t="s">
        <v>129</v>
      </c>
      <c r="BE98" s="198">
        <f>IF(N98="základní",J98,0)</f>
        <v>0</v>
      </c>
      <c r="BF98" s="198">
        <f>IF(N98="snížená",J98,0)</f>
        <v>0</v>
      </c>
      <c r="BG98" s="198">
        <f>IF(N98="zákl. přenesená",J98,0)</f>
        <v>0</v>
      </c>
      <c r="BH98" s="198">
        <f>IF(N98="sníž. přenesená",J98,0)</f>
        <v>0</v>
      </c>
      <c r="BI98" s="198">
        <f>IF(N98="nulová",J98,0)</f>
        <v>0</v>
      </c>
      <c r="BJ98" s="14" t="s">
        <v>82</v>
      </c>
      <c r="BK98" s="198">
        <f>ROUND(I98*H98,2)</f>
        <v>0</v>
      </c>
      <c r="BL98" s="14" t="s">
        <v>297</v>
      </c>
      <c r="BM98" s="197" t="s">
        <v>792</v>
      </c>
    </row>
    <row r="99" s="2" customFormat="1">
      <c r="A99" s="35"/>
      <c r="B99" s="36"/>
      <c r="C99" s="37"/>
      <c r="D99" s="199" t="s">
        <v>131</v>
      </c>
      <c r="E99" s="37"/>
      <c r="F99" s="200" t="s">
        <v>793</v>
      </c>
      <c r="G99" s="37"/>
      <c r="H99" s="37"/>
      <c r="I99" s="134"/>
      <c r="J99" s="37"/>
      <c r="K99" s="37"/>
      <c r="L99" s="41"/>
      <c r="M99" s="201"/>
      <c r="N99" s="202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131</v>
      </c>
      <c r="AU99" s="14" t="s">
        <v>74</v>
      </c>
    </row>
    <row r="100" s="2" customFormat="1">
      <c r="A100" s="35"/>
      <c r="B100" s="36"/>
      <c r="C100" s="37"/>
      <c r="D100" s="199" t="s">
        <v>133</v>
      </c>
      <c r="E100" s="37"/>
      <c r="F100" s="203" t="s">
        <v>782</v>
      </c>
      <c r="G100" s="37"/>
      <c r="H100" s="37"/>
      <c r="I100" s="134"/>
      <c r="J100" s="37"/>
      <c r="K100" s="37"/>
      <c r="L100" s="41"/>
      <c r="M100" s="201"/>
      <c r="N100" s="202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133</v>
      </c>
      <c r="AU100" s="14" t="s">
        <v>74</v>
      </c>
    </row>
    <row r="101" s="2" customFormat="1" ht="21.75" customHeight="1">
      <c r="A101" s="35"/>
      <c r="B101" s="36"/>
      <c r="C101" s="186" t="s">
        <v>167</v>
      </c>
      <c r="D101" s="186" t="s">
        <v>123</v>
      </c>
      <c r="E101" s="187" t="s">
        <v>794</v>
      </c>
      <c r="F101" s="188" t="s">
        <v>795</v>
      </c>
      <c r="G101" s="189" t="s">
        <v>152</v>
      </c>
      <c r="H101" s="190">
        <v>20</v>
      </c>
      <c r="I101" s="191"/>
      <c r="J101" s="192">
        <f>ROUND(I101*H101,2)</f>
        <v>0</v>
      </c>
      <c r="K101" s="188" t="s">
        <v>127</v>
      </c>
      <c r="L101" s="41"/>
      <c r="M101" s="193" t="s">
        <v>19</v>
      </c>
      <c r="N101" s="194" t="s">
        <v>45</v>
      </c>
      <c r="O101" s="81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7" t="s">
        <v>297</v>
      </c>
      <c r="AT101" s="197" t="s">
        <v>123</v>
      </c>
      <c r="AU101" s="197" t="s">
        <v>74</v>
      </c>
      <c r="AY101" s="14" t="s">
        <v>129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14" t="s">
        <v>82</v>
      </c>
      <c r="BK101" s="198">
        <f>ROUND(I101*H101,2)</f>
        <v>0</v>
      </c>
      <c r="BL101" s="14" t="s">
        <v>297</v>
      </c>
      <c r="BM101" s="197" t="s">
        <v>796</v>
      </c>
    </row>
    <row r="102" s="2" customFormat="1">
      <c r="A102" s="35"/>
      <c r="B102" s="36"/>
      <c r="C102" s="37"/>
      <c r="D102" s="199" t="s">
        <v>131</v>
      </c>
      <c r="E102" s="37"/>
      <c r="F102" s="200" t="s">
        <v>795</v>
      </c>
      <c r="G102" s="37"/>
      <c r="H102" s="37"/>
      <c r="I102" s="134"/>
      <c r="J102" s="37"/>
      <c r="K102" s="37"/>
      <c r="L102" s="41"/>
      <c r="M102" s="201"/>
      <c r="N102" s="202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131</v>
      </c>
      <c r="AU102" s="14" t="s">
        <v>74</v>
      </c>
    </row>
    <row r="103" s="2" customFormat="1">
      <c r="A103" s="35"/>
      <c r="B103" s="36"/>
      <c r="C103" s="37"/>
      <c r="D103" s="199" t="s">
        <v>133</v>
      </c>
      <c r="E103" s="37"/>
      <c r="F103" s="203" t="s">
        <v>440</v>
      </c>
      <c r="G103" s="37"/>
      <c r="H103" s="37"/>
      <c r="I103" s="134"/>
      <c r="J103" s="37"/>
      <c r="K103" s="37"/>
      <c r="L103" s="41"/>
      <c r="M103" s="201"/>
      <c r="N103" s="202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133</v>
      </c>
      <c r="AU103" s="14" t="s">
        <v>74</v>
      </c>
    </row>
    <row r="104" s="2" customFormat="1" ht="21.75" customHeight="1">
      <c r="A104" s="35"/>
      <c r="B104" s="36"/>
      <c r="C104" s="186" t="s">
        <v>172</v>
      </c>
      <c r="D104" s="186" t="s">
        <v>123</v>
      </c>
      <c r="E104" s="187" t="s">
        <v>797</v>
      </c>
      <c r="F104" s="188" t="s">
        <v>798</v>
      </c>
      <c r="G104" s="189" t="s">
        <v>152</v>
      </c>
      <c r="H104" s="190">
        <v>10</v>
      </c>
      <c r="I104" s="191"/>
      <c r="J104" s="192">
        <f>ROUND(I104*H104,2)</f>
        <v>0</v>
      </c>
      <c r="K104" s="188" t="s">
        <v>127</v>
      </c>
      <c r="L104" s="41"/>
      <c r="M104" s="193" t="s">
        <v>19</v>
      </c>
      <c r="N104" s="194" t="s">
        <v>45</v>
      </c>
      <c r="O104" s="81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7" t="s">
        <v>297</v>
      </c>
      <c r="AT104" s="197" t="s">
        <v>123</v>
      </c>
      <c r="AU104" s="197" t="s">
        <v>74</v>
      </c>
      <c r="AY104" s="14" t="s">
        <v>129</v>
      </c>
      <c r="BE104" s="198">
        <f>IF(N104="základní",J104,0)</f>
        <v>0</v>
      </c>
      <c r="BF104" s="198">
        <f>IF(N104="snížená",J104,0)</f>
        <v>0</v>
      </c>
      <c r="BG104" s="198">
        <f>IF(N104="zákl. přenesená",J104,0)</f>
        <v>0</v>
      </c>
      <c r="BH104" s="198">
        <f>IF(N104="sníž. přenesená",J104,0)</f>
        <v>0</v>
      </c>
      <c r="BI104" s="198">
        <f>IF(N104="nulová",J104,0)</f>
        <v>0</v>
      </c>
      <c r="BJ104" s="14" t="s">
        <v>82</v>
      </c>
      <c r="BK104" s="198">
        <f>ROUND(I104*H104,2)</f>
        <v>0</v>
      </c>
      <c r="BL104" s="14" t="s">
        <v>297</v>
      </c>
      <c r="BM104" s="197" t="s">
        <v>799</v>
      </c>
    </row>
    <row r="105" s="2" customFormat="1">
      <c r="A105" s="35"/>
      <c r="B105" s="36"/>
      <c r="C105" s="37"/>
      <c r="D105" s="199" t="s">
        <v>131</v>
      </c>
      <c r="E105" s="37"/>
      <c r="F105" s="200" t="s">
        <v>798</v>
      </c>
      <c r="G105" s="37"/>
      <c r="H105" s="37"/>
      <c r="I105" s="134"/>
      <c r="J105" s="37"/>
      <c r="K105" s="37"/>
      <c r="L105" s="41"/>
      <c r="M105" s="201"/>
      <c r="N105" s="202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131</v>
      </c>
      <c r="AU105" s="14" t="s">
        <v>74</v>
      </c>
    </row>
    <row r="106" s="2" customFormat="1">
      <c r="A106" s="35"/>
      <c r="B106" s="36"/>
      <c r="C106" s="37"/>
      <c r="D106" s="199" t="s">
        <v>133</v>
      </c>
      <c r="E106" s="37"/>
      <c r="F106" s="203" t="s">
        <v>440</v>
      </c>
      <c r="G106" s="37"/>
      <c r="H106" s="37"/>
      <c r="I106" s="134"/>
      <c r="J106" s="37"/>
      <c r="K106" s="37"/>
      <c r="L106" s="41"/>
      <c r="M106" s="201"/>
      <c r="N106" s="202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133</v>
      </c>
      <c r="AU106" s="14" t="s">
        <v>74</v>
      </c>
    </row>
    <row r="107" s="2" customFormat="1" ht="21.75" customHeight="1">
      <c r="A107" s="35"/>
      <c r="B107" s="36"/>
      <c r="C107" s="186" t="s">
        <v>177</v>
      </c>
      <c r="D107" s="186" t="s">
        <v>123</v>
      </c>
      <c r="E107" s="187" t="s">
        <v>800</v>
      </c>
      <c r="F107" s="188" t="s">
        <v>801</v>
      </c>
      <c r="G107" s="189" t="s">
        <v>152</v>
      </c>
      <c r="H107" s="190">
        <v>20</v>
      </c>
      <c r="I107" s="191"/>
      <c r="J107" s="192">
        <f>ROUND(I107*H107,2)</f>
        <v>0</v>
      </c>
      <c r="K107" s="188" t="s">
        <v>127</v>
      </c>
      <c r="L107" s="41"/>
      <c r="M107" s="193" t="s">
        <v>19</v>
      </c>
      <c r="N107" s="194" t="s">
        <v>45</v>
      </c>
      <c r="O107" s="81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7" t="s">
        <v>297</v>
      </c>
      <c r="AT107" s="197" t="s">
        <v>123</v>
      </c>
      <c r="AU107" s="197" t="s">
        <v>74</v>
      </c>
      <c r="AY107" s="14" t="s">
        <v>129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14" t="s">
        <v>82</v>
      </c>
      <c r="BK107" s="198">
        <f>ROUND(I107*H107,2)</f>
        <v>0</v>
      </c>
      <c r="BL107" s="14" t="s">
        <v>297</v>
      </c>
      <c r="BM107" s="197" t="s">
        <v>802</v>
      </c>
    </row>
    <row r="108" s="2" customFormat="1">
      <c r="A108" s="35"/>
      <c r="B108" s="36"/>
      <c r="C108" s="37"/>
      <c r="D108" s="199" t="s">
        <v>131</v>
      </c>
      <c r="E108" s="37"/>
      <c r="F108" s="200" t="s">
        <v>801</v>
      </c>
      <c r="G108" s="37"/>
      <c r="H108" s="37"/>
      <c r="I108" s="134"/>
      <c r="J108" s="37"/>
      <c r="K108" s="37"/>
      <c r="L108" s="41"/>
      <c r="M108" s="201"/>
      <c r="N108" s="202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131</v>
      </c>
      <c r="AU108" s="14" t="s">
        <v>74</v>
      </c>
    </row>
    <row r="109" s="2" customFormat="1">
      <c r="A109" s="35"/>
      <c r="B109" s="36"/>
      <c r="C109" s="37"/>
      <c r="D109" s="199" t="s">
        <v>133</v>
      </c>
      <c r="E109" s="37"/>
      <c r="F109" s="203" t="s">
        <v>440</v>
      </c>
      <c r="G109" s="37"/>
      <c r="H109" s="37"/>
      <c r="I109" s="134"/>
      <c r="J109" s="37"/>
      <c r="K109" s="37"/>
      <c r="L109" s="41"/>
      <c r="M109" s="201"/>
      <c r="N109" s="202"/>
      <c r="O109" s="81"/>
      <c r="P109" s="81"/>
      <c r="Q109" s="81"/>
      <c r="R109" s="81"/>
      <c r="S109" s="81"/>
      <c r="T109" s="82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133</v>
      </c>
      <c r="AU109" s="14" t="s">
        <v>74</v>
      </c>
    </row>
    <row r="110" s="2" customFormat="1" ht="21.75" customHeight="1">
      <c r="A110" s="35"/>
      <c r="B110" s="36"/>
      <c r="C110" s="186" t="s">
        <v>183</v>
      </c>
      <c r="D110" s="186" t="s">
        <v>123</v>
      </c>
      <c r="E110" s="187" t="s">
        <v>803</v>
      </c>
      <c r="F110" s="188" t="s">
        <v>804</v>
      </c>
      <c r="G110" s="189" t="s">
        <v>152</v>
      </c>
      <c r="H110" s="190">
        <v>10</v>
      </c>
      <c r="I110" s="191"/>
      <c r="J110" s="192">
        <f>ROUND(I110*H110,2)</f>
        <v>0</v>
      </c>
      <c r="K110" s="188" t="s">
        <v>127</v>
      </c>
      <c r="L110" s="41"/>
      <c r="M110" s="193" t="s">
        <v>19</v>
      </c>
      <c r="N110" s="194" t="s">
        <v>45</v>
      </c>
      <c r="O110" s="81"/>
      <c r="P110" s="195">
        <f>O110*H110</f>
        <v>0</v>
      </c>
      <c r="Q110" s="195">
        <v>0</v>
      </c>
      <c r="R110" s="195">
        <f>Q110*H110</f>
        <v>0</v>
      </c>
      <c r="S110" s="195">
        <v>0</v>
      </c>
      <c r="T110" s="196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97" t="s">
        <v>297</v>
      </c>
      <c r="AT110" s="197" t="s">
        <v>123</v>
      </c>
      <c r="AU110" s="197" t="s">
        <v>74</v>
      </c>
      <c r="AY110" s="14" t="s">
        <v>129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14" t="s">
        <v>82</v>
      </c>
      <c r="BK110" s="198">
        <f>ROUND(I110*H110,2)</f>
        <v>0</v>
      </c>
      <c r="BL110" s="14" t="s">
        <v>297</v>
      </c>
      <c r="BM110" s="197" t="s">
        <v>805</v>
      </c>
    </row>
    <row r="111" s="2" customFormat="1">
      <c r="A111" s="35"/>
      <c r="B111" s="36"/>
      <c r="C111" s="37"/>
      <c r="D111" s="199" t="s">
        <v>131</v>
      </c>
      <c r="E111" s="37"/>
      <c r="F111" s="200" t="s">
        <v>804</v>
      </c>
      <c r="G111" s="37"/>
      <c r="H111" s="37"/>
      <c r="I111" s="134"/>
      <c r="J111" s="37"/>
      <c r="K111" s="37"/>
      <c r="L111" s="41"/>
      <c r="M111" s="201"/>
      <c r="N111" s="202"/>
      <c r="O111" s="81"/>
      <c r="P111" s="81"/>
      <c r="Q111" s="81"/>
      <c r="R111" s="81"/>
      <c r="S111" s="81"/>
      <c r="T111" s="82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4" t="s">
        <v>131</v>
      </c>
      <c r="AU111" s="14" t="s">
        <v>74</v>
      </c>
    </row>
    <row r="112" s="2" customFormat="1">
      <c r="A112" s="35"/>
      <c r="B112" s="36"/>
      <c r="C112" s="37"/>
      <c r="D112" s="199" t="s">
        <v>133</v>
      </c>
      <c r="E112" s="37"/>
      <c r="F112" s="203" t="s">
        <v>440</v>
      </c>
      <c r="G112" s="37"/>
      <c r="H112" s="37"/>
      <c r="I112" s="134"/>
      <c r="J112" s="37"/>
      <c r="K112" s="37"/>
      <c r="L112" s="41"/>
      <c r="M112" s="201"/>
      <c r="N112" s="202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133</v>
      </c>
      <c r="AU112" s="14" t="s">
        <v>74</v>
      </c>
    </row>
    <row r="113" s="2" customFormat="1" ht="21.75" customHeight="1">
      <c r="A113" s="35"/>
      <c r="B113" s="36"/>
      <c r="C113" s="186" t="s">
        <v>188</v>
      </c>
      <c r="D113" s="186" t="s">
        <v>123</v>
      </c>
      <c r="E113" s="187" t="s">
        <v>806</v>
      </c>
      <c r="F113" s="188" t="s">
        <v>807</v>
      </c>
      <c r="G113" s="189" t="s">
        <v>152</v>
      </c>
      <c r="H113" s="190">
        <v>10</v>
      </c>
      <c r="I113" s="191"/>
      <c r="J113" s="192">
        <f>ROUND(I113*H113,2)</f>
        <v>0</v>
      </c>
      <c r="K113" s="188" t="s">
        <v>127</v>
      </c>
      <c r="L113" s="41"/>
      <c r="M113" s="193" t="s">
        <v>19</v>
      </c>
      <c r="N113" s="194" t="s">
        <v>45</v>
      </c>
      <c r="O113" s="81"/>
      <c r="P113" s="195">
        <f>O113*H113</f>
        <v>0</v>
      </c>
      <c r="Q113" s="195">
        <v>0</v>
      </c>
      <c r="R113" s="195">
        <f>Q113*H113</f>
        <v>0</v>
      </c>
      <c r="S113" s="195">
        <v>0</v>
      </c>
      <c r="T113" s="19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7" t="s">
        <v>297</v>
      </c>
      <c r="AT113" s="197" t="s">
        <v>123</v>
      </c>
      <c r="AU113" s="197" t="s">
        <v>74</v>
      </c>
      <c r="AY113" s="14" t="s">
        <v>129</v>
      </c>
      <c r="BE113" s="198">
        <f>IF(N113="základní",J113,0)</f>
        <v>0</v>
      </c>
      <c r="BF113" s="198">
        <f>IF(N113="snížená",J113,0)</f>
        <v>0</v>
      </c>
      <c r="BG113" s="198">
        <f>IF(N113="zákl. přenesená",J113,0)</f>
        <v>0</v>
      </c>
      <c r="BH113" s="198">
        <f>IF(N113="sníž. přenesená",J113,0)</f>
        <v>0</v>
      </c>
      <c r="BI113" s="198">
        <f>IF(N113="nulová",J113,0)</f>
        <v>0</v>
      </c>
      <c r="BJ113" s="14" t="s">
        <v>82</v>
      </c>
      <c r="BK113" s="198">
        <f>ROUND(I113*H113,2)</f>
        <v>0</v>
      </c>
      <c r="BL113" s="14" t="s">
        <v>297</v>
      </c>
      <c r="BM113" s="197" t="s">
        <v>808</v>
      </c>
    </row>
    <row r="114" s="2" customFormat="1">
      <c r="A114" s="35"/>
      <c r="B114" s="36"/>
      <c r="C114" s="37"/>
      <c r="D114" s="199" t="s">
        <v>131</v>
      </c>
      <c r="E114" s="37"/>
      <c r="F114" s="200" t="s">
        <v>807</v>
      </c>
      <c r="G114" s="37"/>
      <c r="H114" s="37"/>
      <c r="I114" s="134"/>
      <c r="J114" s="37"/>
      <c r="K114" s="37"/>
      <c r="L114" s="41"/>
      <c r="M114" s="201"/>
      <c r="N114" s="202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131</v>
      </c>
      <c r="AU114" s="14" t="s">
        <v>74</v>
      </c>
    </row>
    <row r="115" s="2" customFormat="1" ht="33" customHeight="1">
      <c r="A115" s="35"/>
      <c r="B115" s="36"/>
      <c r="C115" s="186" t="s">
        <v>193</v>
      </c>
      <c r="D115" s="186" t="s">
        <v>123</v>
      </c>
      <c r="E115" s="187" t="s">
        <v>809</v>
      </c>
      <c r="F115" s="188" t="s">
        <v>810</v>
      </c>
      <c r="G115" s="189" t="s">
        <v>152</v>
      </c>
      <c r="H115" s="190">
        <v>10</v>
      </c>
      <c r="I115" s="191"/>
      <c r="J115" s="192">
        <f>ROUND(I115*H115,2)</f>
        <v>0</v>
      </c>
      <c r="K115" s="188" t="s">
        <v>127</v>
      </c>
      <c r="L115" s="41"/>
      <c r="M115" s="193" t="s">
        <v>19</v>
      </c>
      <c r="N115" s="194" t="s">
        <v>45</v>
      </c>
      <c r="O115" s="81"/>
      <c r="P115" s="195">
        <f>O115*H115</f>
        <v>0</v>
      </c>
      <c r="Q115" s="195">
        <v>0</v>
      </c>
      <c r="R115" s="195">
        <f>Q115*H115</f>
        <v>0</v>
      </c>
      <c r="S115" s="195">
        <v>0</v>
      </c>
      <c r="T115" s="196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7" t="s">
        <v>297</v>
      </c>
      <c r="AT115" s="197" t="s">
        <v>123</v>
      </c>
      <c r="AU115" s="197" t="s">
        <v>74</v>
      </c>
      <c r="AY115" s="14" t="s">
        <v>129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14" t="s">
        <v>82</v>
      </c>
      <c r="BK115" s="198">
        <f>ROUND(I115*H115,2)</f>
        <v>0</v>
      </c>
      <c r="BL115" s="14" t="s">
        <v>297</v>
      </c>
      <c r="BM115" s="197" t="s">
        <v>811</v>
      </c>
    </row>
    <row r="116" s="2" customFormat="1">
      <c r="A116" s="35"/>
      <c r="B116" s="36"/>
      <c r="C116" s="37"/>
      <c r="D116" s="199" t="s">
        <v>131</v>
      </c>
      <c r="E116" s="37"/>
      <c r="F116" s="200" t="s">
        <v>812</v>
      </c>
      <c r="G116" s="37"/>
      <c r="H116" s="37"/>
      <c r="I116" s="134"/>
      <c r="J116" s="37"/>
      <c r="K116" s="37"/>
      <c r="L116" s="41"/>
      <c r="M116" s="247"/>
      <c r="N116" s="248"/>
      <c r="O116" s="249"/>
      <c r="P116" s="249"/>
      <c r="Q116" s="249"/>
      <c r="R116" s="249"/>
      <c r="S116" s="249"/>
      <c r="T116" s="250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131</v>
      </c>
      <c r="AU116" s="14" t="s">
        <v>74</v>
      </c>
    </row>
    <row r="117" s="2" customFormat="1" ht="6.96" customHeight="1">
      <c r="A117" s="35"/>
      <c r="B117" s="56"/>
      <c r="C117" s="57"/>
      <c r="D117" s="57"/>
      <c r="E117" s="57"/>
      <c r="F117" s="57"/>
      <c r="G117" s="57"/>
      <c r="H117" s="57"/>
      <c r="I117" s="164"/>
      <c r="J117" s="57"/>
      <c r="K117" s="57"/>
      <c r="L117" s="41"/>
      <c r="M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</sheetData>
  <sheetProtection sheet="1" autoFilter="0" formatColumns="0" formatRows="0" objects="1" scenarios="1" spinCount="100000" saltValue="GyJxcLotrudhMvTzChdT3oZ9LITtcCFUKMPDytdb7FcRn5NxGodCPNoiA4xfRk/UE3CVORK+vj0px93pvgszew==" hashValue="/qxVU+NAG9JQgoZt5GHYLTMA4eeJKmTO2cgavXS5UaAfnT4+KY+l9lGF4SVZTIzDntPAd7XTdWHiorD7tnd00Q==" algorithmName="SHA-512" password="CC35"/>
  <autoFilter ref="C78:K11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7"/>
      <c r="AT3" s="14" t="s">
        <v>84</v>
      </c>
    </row>
    <row r="4" hidden="1" s="1" customFormat="1" ht="24.96" customHeight="1">
      <c r="B4" s="17"/>
      <c r="D4" s="130" t="s">
        <v>103</v>
      </c>
      <c r="I4" s="125"/>
      <c r="L4" s="17"/>
      <c r="M4" s="131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2" t="s">
        <v>16</v>
      </c>
      <c r="I6" s="125"/>
      <c r="L6" s="17"/>
    </row>
    <row r="7" hidden="1" s="1" customFormat="1" ht="16.5" customHeight="1">
      <c r="B7" s="17"/>
      <c r="E7" s="133" t="str">
        <f>'Rekapitulace stavby'!K6</f>
        <v>Oprava kolejí a výhybek v ŽST Cheb</v>
      </c>
      <c r="F7" s="132"/>
      <c r="G7" s="132"/>
      <c r="H7" s="132"/>
      <c r="I7" s="125"/>
      <c r="L7" s="17"/>
    </row>
    <row r="8" hidden="1" s="2" customFormat="1" ht="12" customHeight="1">
      <c r="A8" s="35"/>
      <c r="B8" s="41"/>
      <c r="C8" s="35"/>
      <c r="D8" s="132" t="s">
        <v>104</v>
      </c>
      <c r="E8" s="35"/>
      <c r="F8" s="35"/>
      <c r="G8" s="35"/>
      <c r="H8" s="35"/>
      <c r="I8" s="134"/>
      <c r="J8" s="35"/>
      <c r="K8" s="35"/>
      <c r="L8" s="1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6" t="s">
        <v>813</v>
      </c>
      <c r="F9" s="35"/>
      <c r="G9" s="35"/>
      <c r="H9" s="35"/>
      <c r="I9" s="134"/>
      <c r="J9" s="35"/>
      <c r="K9" s="35"/>
      <c r="L9" s="1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4"/>
      <c r="J10" s="35"/>
      <c r="K10" s="35"/>
      <c r="L10" s="1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2" t="s">
        <v>18</v>
      </c>
      <c r="E11" s="35"/>
      <c r="F11" s="137" t="s">
        <v>19</v>
      </c>
      <c r="G11" s="35"/>
      <c r="H11" s="35"/>
      <c r="I11" s="138" t="s">
        <v>20</v>
      </c>
      <c r="J11" s="137" t="s">
        <v>19</v>
      </c>
      <c r="K11" s="35"/>
      <c r="L11" s="1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2" t="s">
        <v>21</v>
      </c>
      <c r="E12" s="35"/>
      <c r="F12" s="137" t="s">
        <v>22</v>
      </c>
      <c r="G12" s="35"/>
      <c r="H12" s="35"/>
      <c r="I12" s="138" t="s">
        <v>23</v>
      </c>
      <c r="J12" s="139" t="str">
        <f>'Rekapitulace stavby'!AN8</f>
        <v>14. 2. 2020</v>
      </c>
      <c r="K12" s="35"/>
      <c r="L12" s="1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4"/>
      <c r="J13" s="35"/>
      <c r="K13" s="35"/>
      <c r="L13" s="1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2" t="s">
        <v>25</v>
      </c>
      <c r="E14" s="35"/>
      <c r="F14" s="35"/>
      <c r="G14" s="35"/>
      <c r="H14" s="35"/>
      <c r="I14" s="138" t="s">
        <v>26</v>
      </c>
      <c r="J14" s="137" t="s">
        <v>27</v>
      </c>
      <c r="K14" s="35"/>
      <c r="L14" s="1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7" t="s">
        <v>28</v>
      </c>
      <c r="F15" s="35"/>
      <c r="G15" s="35"/>
      <c r="H15" s="35"/>
      <c r="I15" s="138" t="s">
        <v>29</v>
      </c>
      <c r="J15" s="137" t="s">
        <v>30</v>
      </c>
      <c r="K15" s="35"/>
      <c r="L15" s="1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4"/>
      <c r="J16" s="35"/>
      <c r="K16" s="35"/>
      <c r="L16" s="1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2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1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7"/>
      <c r="G18" s="137"/>
      <c r="H18" s="137"/>
      <c r="I18" s="138" t="s">
        <v>29</v>
      </c>
      <c r="J18" s="30" t="str">
        <f>'Rekapitulace stavby'!AN14</f>
        <v>Vyplň údaj</v>
      </c>
      <c r="K18" s="35"/>
      <c r="L18" s="1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4"/>
      <c r="J19" s="35"/>
      <c r="K19" s="35"/>
      <c r="L19" s="1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2" t="s">
        <v>33</v>
      </c>
      <c r="E20" s="35"/>
      <c r="F20" s="35"/>
      <c r="G20" s="35"/>
      <c r="H20" s="35"/>
      <c r="I20" s="138" t="s">
        <v>26</v>
      </c>
      <c r="J20" s="137" t="s">
        <v>19</v>
      </c>
      <c r="K20" s="35"/>
      <c r="L20" s="1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7" t="s">
        <v>34</v>
      </c>
      <c r="F21" s="35"/>
      <c r="G21" s="35"/>
      <c r="H21" s="35"/>
      <c r="I21" s="138" t="s">
        <v>29</v>
      </c>
      <c r="J21" s="137" t="s">
        <v>19</v>
      </c>
      <c r="K21" s="35"/>
      <c r="L21" s="1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4"/>
      <c r="J22" s="35"/>
      <c r="K22" s="35"/>
      <c r="L22" s="1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2" t="s">
        <v>36</v>
      </c>
      <c r="E23" s="35"/>
      <c r="F23" s="35"/>
      <c r="G23" s="35"/>
      <c r="H23" s="35"/>
      <c r="I23" s="138" t="s">
        <v>26</v>
      </c>
      <c r="J23" s="137" t="s">
        <v>19</v>
      </c>
      <c r="K23" s="35"/>
      <c r="L23" s="1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7" t="s">
        <v>37</v>
      </c>
      <c r="F24" s="35"/>
      <c r="G24" s="35"/>
      <c r="H24" s="35"/>
      <c r="I24" s="138" t="s">
        <v>29</v>
      </c>
      <c r="J24" s="137" t="s">
        <v>19</v>
      </c>
      <c r="K24" s="35"/>
      <c r="L24" s="1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4"/>
      <c r="J25" s="35"/>
      <c r="K25" s="35"/>
      <c r="L25" s="1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2" t="s">
        <v>38</v>
      </c>
      <c r="E26" s="35"/>
      <c r="F26" s="35"/>
      <c r="G26" s="35"/>
      <c r="H26" s="35"/>
      <c r="I26" s="134"/>
      <c r="J26" s="35"/>
      <c r="K26" s="35"/>
      <c r="L26" s="1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4"/>
      <c r="J28" s="35"/>
      <c r="K28" s="35"/>
      <c r="L28" s="1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1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40</v>
      </c>
      <c r="E30" s="35"/>
      <c r="F30" s="35"/>
      <c r="G30" s="35"/>
      <c r="H30" s="35"/>
      <c r="I30" s="134"/>
      <c r="J30" s="148">
        <f>ROUND(J79, 2)</f>
        <v>0</v>
      </c>
      <c r="K30" s="35"/>
      <c r="L30" s="1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5"/>
      <c r="E31" s="145"/>
      <c r="F31" s="145"/>
      <c r="G31" s="145"/>
      <c r="H31" s="145"/>
      <c r="I31" s="146"/>
      <c r="J31" s="145"/>
      <c r="K31" s="145"/>
      <c r="L31" s="1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42</v>
      </c>
      <c r="G32" s="35"/>
      <c r="H32" s="35"/>
      <c r="I32" s="150" t="s">
        <v>41</v>
      </c>
      <c r="J32" s="149" t="s">
        <v>43</v>
      </c>
      <c r="K32" s="35"/>
      <c r="L32" s="1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44</v>
      </c>
      <c r="E33" s="132" t="s">
        <v>45</v>
      </c>
      <c r="F33" s="152">
        <f>ROUND((SUM(BE79:BE91)),  2)</f>
        <v>0</v>
      </c>
      <c r="G33" s="35"/>
      <c r="H33" s="35"/>
      <c r="I33" s="153">
        <v>0.20999999999999999</v>
      </c>
      <c r="J33" s="152">
        <f>ROUND(((SUM(BE79:BE91))*I33),  2)</f>
        <v>0</v>
      </c>
      <c r="K33" s="35"/>
      <c r="L33" s="1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46</v>
      </c>
      <c r="F34" s="152">
        <f>ROUND((SUM(BF79:BF91)),  2)</f>
        <v>0</v>
      </c>
      <c r="G34" s="35"/>
      <c r="H34" s="35"/>
      <c r="I34" s="153">
        <v>0.14999999999999999</v>
      </c>
      <c r="J34" s="152">
        <f>ROUND(((SUM(BF79:BF91))*I34),  2)</f>
        <v>0</v>
      </c>
      <c r="K34" s="35"/>
      <c r="L34" s="1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47</v>
      </c>
      <c r="F35" s="152">
        <f>ROUND((SUM(BG79:BG91)),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1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48</v>
      </c>
      <c r="F36" s="152">
        <f>ROUND((SUM(BH79:BH91)),  2)</f>
        <v>0</v>
      </c>
      <c r="G36" s="35"/>
      <c r="H36" s="35"/>
      <c r="I36" s="153">
        <v>0.14999999999999999</v>
      </c>
      <c r="J36" s="152">
        <f>0</f>
        <v>0</v>
      </c>
      <c r="K36" s="35"/>
      <c r="L36" s="1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49</v>
      </c>
      <c r="F37" s="152">
        <f>ROUND((SUM(BI79:BI91)),  2)</f>
        <v>0</v>
      </c>
      <c r="G37" s="35"/>
      <c r="H37" s="35"/>
      <c r="I37" s="153">
        <v>0</v>
      </c>
      <c r="J37" s="152">
        <f>0</f>
        <v>0</v>
      </c>
      <c r="K37" s="35"/>
      <c r="L37" s="1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4"/>
      <c r="J38" s="35"/>
      <c r="K38" s="35"/>
      <c r="L38" s="1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9"/>
      <c r="J39" s="160">
        <f>SUM(J30:J37)</f>
        <v>0</v>
      </c>
      <c r="K39" s="161"/>
      <c r="L39" s="1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106</v>
      </c>
      <c r="D45" s="37"/>
      <c r="E45" s="37"/>
      <c r="F45" s="37"/>
      <c r="G45" s="37"/>
      <c r="H45" s="37"/>
      <c r="I45" s="134"/>
      <c r="J45" s="37"/>
      <c r="K45" s="37"/>
      <c r="L45" s="1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4"/>
      <c r="J46" s="37"/>
      <c r="K46" s="37"/>
      <c r="L46" s="1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4"/>
      <c r="J47" s="37"/>
      <c r="K47" s="37"/>
      <c r="L47" s="1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8" t="str">
        <f>E7</f>
        <v>Oprava kolejí a výhybek v ŽST Cheb</v>
      </c>
      <c r="F48" s="29"/>
      <c r="G48" s="29"/>
      <c r="H48" s="29"/>
      <c r="I48" s="134"/>
      <c r="J48" s="37"/>
      <c r="K48" s="37"/>
      <c r="L48" s="1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104</v>
      </c>
      <c r="D49" s="37"/>
      <c r="E49" s="37"/>
      <c r="F49" s="37"/>
      <c r="G49" s="37"/>
      <c r="H49" s="37"/>
      <c r="I49" s="134"/>
      <c r="J49" s="37"/>
      <c r="K49" s="37"/>
      <c r="L49" s="1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A.4 - Přeprava (Sborník SŽDC 2019)</v>
      </c>
      <c r="F50" s="37"/>
      <c r="G50" s="37"/>
      <c r="H50" s="37"/>
      <c r="I50" s="134"/>
      <c r="J50" s="37"/>
      <c r="K50" s="37"/>
      <c r="L50" s="1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4"/>
      <c r="J51" s="37"/>
      <c r="K51" s="37"/>
      <c r="L51" s="1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 Cheb</v>
      </c>
      <c r="G52" s="37"/>
      <c r="H52" s="37"/>
      <c r="I52" s="138" t="s">
        <v>23</v>
      </c>
      <c r="J52" s="69" t="str">
        <f>IF(J12="","",J12)</f>
        <v>14. 2. 2020</v>
      </c>
      <c r="K52" s="37"/>
      <c r="L52" s="1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4"/>
      <c r="J53" s="37"/>
      <c r="K53" s="37"/>
      <c r="L53" s="1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s.o.- OŘ UNL - ST K. Vary</v>
      </c>
      <c r="G54" s="37"/>
      <c r="H54" s="37"/>
      <c r="I54" s="138" t="s">
        <v>33</v>
      </c>
      <c r="J54" s="33" t="str">
        <f>E21</f>
        <v xml:space="preserve"> </v>
      </c>
      <c r="K54" s="37"/>
      <c r="L54" s="1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8" t="s">
        <v>36</v>
      </c>
      <c r="J55" s="33" t="str">
        <f>E24</f>
        <v>Monika Roztočilová</v>
      </c>
      <c r="K55" s="37"/>
      <c r="L55" s="1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4"/>
      <c r="J56" s="37"/>
      <c r="K56" s="37"/>
      <c r="L56" s="1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9" t="s">
        <v>107</v>
      </c>
      <c r="D57" s="170"/>
      <c r="E57" s="170"/>
      <c r="F57" s="170"/>
      <c r="G57" s="170"/>
      <c r="H57" s="170"/>
      <c r="I57" s="171"/>
      <c r="J57" s="172" t="s">
        <v>108</v>
      </c>
      <c r="K57" s="170"/>
      <c r="L57" s="1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4"/>
      <c r="J58" s="37"/>
      <c r="K58" s="37"/>
      <c r="L58" s="1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3" t="s">
        <v>72</v>
      </c>
      <c r="D59" s="37"/>
      <c r="E59" s="37"/>
      <c r="F59" s="37"/>
      <c r="G59" s="37"/>
      <c r="H59" s="37"/>
      <c r="I59" s="134"/>
      <c r="J59" s="99">
        <f>J79</f>
        <v>0</v>
      </c>
      <c r="K59" s="37"/>
      <c r="L59" s="1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109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4"/>
      <c r="J60" s="37"/>
      <c r="K60" s="37"/>
      <c r="L60" s="1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4"/>
      <c r="J61" s="57"/>
      <c r="K61" s="57"/>
      <c r="L61" s="1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7"/>
      <c r="J65" s="59"/>
      <c r="K65" s="59"/>
      <c r="L65" s="1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110</v>
      </c>
      <c r="D66" s="37"/>
      <c r="E66" s="37"/>
      <c r="F66" s="37"/>
      <c r="G66" s="37"/>
      <c r="H66" s="37"/>
      <c r="I66" s="134"/>
      <c r="J66" s="37"/>
      <c r="K66" s="37"/>
      <c r="L66" s="1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4"/>
      <c r="J67" s="37"/>
      <c r="K67" s="37"/>
      <c r="L67" s="1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4"/>
      <c r="J68" s="37"/>
      <c r="K68" s="37"/>
      <c r="L68" s="1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8" t="str">
        <f>E7</f>
        <v>Oprava kolejí a výhybek v ŽST Cheb</v>
      </c>
      <c r="F69" s="29"/>
      <c r="G69" s="29"/>
      <c r="H69" s="29"/>
      <c r="I69" s="134"/>
      <c r="J69" s="37"/>
      <c r="K69" s="37"/>
      <c r="L69" s="1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104</v>
      </c>
      <c r="D70" s="37"/>
      <c r="E70" s="37"/>
      <c r="F70" s="37"/>
      <c r="G70" s="37"/>
      <c r="H70" s="37"/>
      <c r="I70" s="134"/>
      <c r="J70" s="37"/>
      <c r="K70" s="37"/>
      <c r="L70" s="1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A.4 - Přeprava (Sborník SŽDC 2019)</v>
      </c>
      <c r="F71" s="37"/>
      <c r="G71" s="37"/>
      <c r="H71" s="37"/>
      <c r="I71" s="134"/>
      <c r="J71" s="37"/>
      <c r="K71" s="37"/>
      <c r="L71" s="1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4"/>
      <c r="J72" s="37"/>
      <c r="K72" s="37"/>
      <c r="L72" s="1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ŽST Cheb</v>
      </c>
      <c r="G73" s="37"/>
      <c r="H73" s="37"/>
      <c r="I73" s="138" t="s">
        <v>23</v>
      </c>
      <c r="J73" s="69" t="str">
        <f>IF(J12="","",J12)</f>
        <v>14. 2. 2020</v>
      </c>
      <c r="K73" s="37"/>
      <c r="L73" s="1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4"/>
      <c r="J74" s="37"/>
      <c r="K74" s="37"/>
      <c r="L74" s="1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s.o.- OŘ UNL - ST K. Vary</v>
      </c>
      <c r="G75" s="37"/>
      <c r="H75" s="37"/>
      <c r="I75" s="138" t="s">
        <v>33</v>
      </c>
      <c r="J75" s="33" t="str">
        <f>E21</f>
        <v xml:space="preserve"> </v>
      </c>
      <c r="K75" s="37"/>
      <c r="L75" s="1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8" t="s">
        <v>36</v>
      </c>
      <c r="J76" s="33" t="str">
        <f>E24</f>
        <v>Monika Roztočilová</v>
      </c>
      <c r="K76" s="37"/>
      <c r="L76" s="1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4"/>
      <c r="J77" s="37"/>
      <c r="K77" s="37"/>
      <c r="L77" s="1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4"/>
      <c r="B78" s="175"/>
      <c r="C78" s="176" t="s">
        <v>111</v>
      </c>
      <c r="D78" s="177" t="s">
        <v>59</v>
      </c>
      <c r="E78" s="177" t="s">
        <v>55</v>
      </c>
      <c r="F78" s="177" t="s">
        <v>56</v>
      </c>
      <c r="G78" s="177" t="s">
        <v>112</v>
      </c>
      <c r="H78" s="177" t="s">
        <v>113</v>
      </c>
      <c r="I78" s="178" t="s">
        <v>114</v>
      </c>
      <c r="J78" s="177" t="s">
        <v>108</v>
      </c>
      <c r="K78" s="179" t="s">
        <v>115</v>
      </c>
      <c r="L78" s="180"/>
      <c r="M78" s="89" t="s">
        <v>19</v>
      </c>
      <c r="N78" s="90" t="s">
        <v>44</v>
      </c>
      <c r="O78" s="90" t="s">
        <v>116</v>
      </c>
      <c r="P78" s="90" t="s">
        <v>117</v>
      </c>
      <c r="Q78" s="90" t="s">
        <v>118</v>
      </c>
      <c r="R78" s="90" t="s">
        <v>119</v>
      </c>
      <c r="S78" s="90" t="s">
        <v>120</v>
      </c>
      <c r="T78" s="91" t="s">
        <v>121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5"/>
      <c r="B79" s="36"/>
      <c r="C79" s="96" t="s">
        <v>122</v>
      </c>
      <c r="D79" s="37"/>
      <c r="E79" s="37"/>
      <c r="F79" s="37"/>
      <c r="G79" s="37"/>
      <c r="H79" s="37"/>
      <c r="I79" s="134"/>
      <c r="J79" s="181">
        <f>BK79</f>
        <v>0</v>
      </c>
      <c r="K79" s="37"/>
      <c r="L79" s="41"/>
      <c r="M79" s="92"/>
      <c r="N79" s="182"/>
      <c r="O79" s="93"/>
      <c r="P79" s="183">
        <f>SUM(P80:P91)</f>
        <v>0</v>
      </c>
      <c r="Q79" s="93"/>
      <c r="R79" s="183">
        <f>SUM(R80:R91)</f>
        <v>0</v>
      </c>
      <c r="S79" s="93"/>
      <c r="T79" s="184">
        <f>SUM(T80:T91)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109</v>
      </c>
      <c r="BK79" s="185">
        <f>SUM(BK80:BK91)</f>
        <v>0</v>
      </c>
    </row>
    <row r="80" s="2" customFormat="1" ht="21.75" customHeight="1">
      <c r="A80" s="35"/>
      <c r="B80" s="36"/>
      <c r="C80" s="186" t="s">
        <v>82</v>
      </c>
      <c r="D80" s="186" t="s">
        <v>123</v>
      </c>
      <c r="E80" s="187" t="s">
        <v>814</v>
      </c>
      <c r="F80" s="188" t="s">
        <v>815</v>
      </c>
      <c r="G80" s="189" t="s">
        <v>296</v>
      </c>
      <c r="H80" s="190">
        <v>2991.1709999999998</v>
      </c>
      <c r="I80" s="191"/>
      <c r="J80" s="192">
        <f>ROUND(I80*H80,2)</f>
        <v>0</v>
      </c>
      <c r="K80" s="188" t="s">
        <v>127</v>
      </c>
      <c r="L80" s="41"/>
      <c r="M80" s="193" t="s">
        <v>19</v>
      </c>
      <c r="N80" s="194" t="s">
        <v>45</v>
      </c>
      <c r="O80" s="81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7" t="s">
        <v>297</v>
      </c>
      <c r="AT80" s="197" t="s">
        <v>123</v>
      </c>
      <c r="AU80" s="197" t="s">
        <v>74</v>
      </c>
      <c r="AY80" s="14" t="s">
        <v>129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4" t="s">
        <v>82</v>
      </c>
      <c r="BK80" s="198">
        <f>ROUND(I80*H80,2)</f>
        <v>0</v>
      </c>
      <c r="BL80" s="14" t="s">
        <v>297</v>
      </c>
      <c r="BM80" s="197" t="s">
        <v>816</v>
      </c>
    </row>
    <row r="81" s="2" customFormat="1">
      <c r="A81" s="35"/>
      <c r="B81" s="36"/>
      <c r="C81" s="37"/>
      <c r="D81" s="199" t="s">
        <v>131</v>
      </c>
      <c r="E81" s="37"/>
      <c r="F81" s="200" t="s">
        <v>817</v>
      </c>
      <c r="G81" s="37"/>
      <c r="H81" s="37"/>
      <c r="I81" s="134"/>
      <c r="J81" s="37"/>
      <c r="K81" s="37"/>
      <c r="L81" s="41"/>
      <c r="M81" s="201"/>
      <c r="N81" s="20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131</v>
      </c>
      <c r="AU81" s="14" t="s">
        <v>74</v>
      </c>
    </row>
    <row r="82" s="2" customFormat="1">
      <c r="A82" s="35"/>
      <c r="B82" s="36"/>
      <c r="C82" s="37"/>
      <c r="D82" s="199" t="s">
        <v>133</v>
      </c>
      <c r="E82" s="37"/>
      <c r="F82" s="203" t="s">
        <v>818</v>
      </c>
      <c r="G82" s="37"/>
      <c r="H82" s="37"/>
      <c r="I82" s="134"/>
      <c r="J82" s="37"/>
      <c r="K82" s="37"/>
      <c r="L82" s="41"/>
      <c r="M82" s="201"/>
      <c r="N82" s="202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133</v>
      </c>
      <c r="AU82" s="14" t="s">
        <v>74</v>
      </c>
    </row>
    <row r="83" s="2" customFormat="1" ht="33" customHeight="1">
      <c r="A83" s="35"/>
      <c r="B83" s="36"/>
      <c r="C83" s="186" t="s">
        <v>84</v>
      </c>
      <c r="D83" s="186" t="s">
        <v>123</v>
      </c>
      <c r="E83" s="187" t="s">
        <v>819</v>
      </c>
      <c r="F83" s="188" t="s">
        <v>820</v>
      </c>
      <c r="G83" s="189" t="s">
        <v>152</v>
      </c>
      <c r="H83" s="190">
        <v>1</v>
      </c>
      <c r="I83" s="191"/>
      <c r="J83" s="192">
        <f>ROUND(I83*H83,2)</f>
        <v>0</v>
      </c>
      <c r="K83" s="188" t="s">
        <v>127</v>
      </c>
      <c r="L83" s="41"/>
      <c r="M83" s="193" t="s">
        <v>19</v>
      </c>
      <c r="N83" s="194" t="s">
        <v>45</v>
      </c>
      <c r="O83" s="81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7" t="s">
        <v>297</v>
      </c>
      <c r="AT83" s="197" t="s">
        <v>123</v>
      </c>
      <c r="AU83" s="197" t="s">
        <v>74</v>
      </c>
      <c r="AY83" s="14" t="s">
        <v>129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4" t="s">
        <v>82</v>
      </c>
      <c r="BK83" s="198">
        <f>ROUND(I83*H83,2)</f>
        <v>0</v>
      </c>
      <c r="BL83" s="14" t="s">
        <v>297</v>
      </c>
      <c r="BM83" s="197" t="s">
        <v>821</v>
      </c>
    </row>
    <row r="84" s="2" customFormat="1">
      <c r="A84" s="35"/>
      <c r="B84" s="36"/>
      <c r="C84" s="37"/>
      <c r="D84" s="199" t="s">
        <v>131</v>
      </c>
      <c r="E84" s="37"/>
      <c r="F84" s="200" t="s">
        <v>822</v>
      </c>
      <c r="G84" s="37"/>
      <c r="H84" s="37"/>
      <c r="I84" s="134"/>
      <c r="J84" s="37"/>
      <c r="K84" s="37"/>
      <c r="L84" s="41"/>
      <c r="M84" s="201"/>
      <c r="N84" s="202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131</v>
      </c>
      <c r="AU84" s="14" t="s">
        <v>74</v>
      </c>
    </row>
    <row r="85" s="2" customFormat="1">
      <c r="A85" s="35"/>
      <c r="B85" s="36"/>
      <c r="C85" s="37"/>
      <c r="D85" s="199" t="s">
        <v>133</v>
      </c>
      <c r="E85" s="37"/>
      <c r="F85" s="203" t="s">
        <v>823</v>
      </c>
      <c r="G85" s="37"/>
      <c r="H85" s="37"/>
      <c r="I85" s="134"/>
      <c r="J85" s="37"/>
      <c r="K85" s="37"/>
      <c r="L85" s="41"/>
      <c r="M85" s="201"/>
      <c r="N85" s="202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133</v>
      </c>
      <c r="AU85" s="14" t="s">
        <v>74</v>
      </c>
    </row>
    <row r="86" s="2" customFormat="1" ht="21.75" customHeight="1">
      <c r="A86" s="35"/>
      <c r="B86" s="36"/>
      <c r="C86" s="186" t="s">
        <v>139</v>
      </c>
      <c r="D86" s="186" t="s">
        <v>123</v>
      </c>
      <c r="E86" s="187" t="s">
        <v>824</v>
      </c>
      <c r="F86" s="188" t="s">
        <v>825</v>
      </c>
      <c r="G86" s="189" t="s">
        <v>152</v>
      </c>
      <c r="H86" s="190">
        <v>9</v>
      </c>
      <c r="I86" s="191"/>
      <c r="J86" s="192">
        <f>ROUND(I86*H86,2)</f>
        <v>0</v>
      </c>
      <c r="K86" s="188" t="s">
        <v>127</v>
      </c>
      <c r="L86" s="41"/>
      <c r="M86" s="193" t="s">
        <v>19</v>
      </c>
      <c r="N86" s="194" t="s">
        <v>45</v>
      </c>
      <c r="O86" s="81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7" t="s">
        <v>297</v>
      </c>
      <c r="AT86" s="197" t="s">
        <v>123</v>
      </c>
      <c r="AU86" s="197" t="s">
        <v>74</v>
      </c>
      <c r="AY86" s="14" t="s">
        <v>129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4" t="s">
        <v>82</v>
      </c>
      <c r="BK86" s="198">
        <f>ROUND(I86*H86,2)</f>
        <v>0</v>
      </c>
      <c r="BL86" s="14" t="s">
        <v>297</v>
      </c>
      <c r="BM86" s="197" t="s">
        <v>826</v>
      </c>
    </row>
    <row r="87" s="2" customFormat="1">
      <c r="A87" s="35"/>
      <c r="B87" s="36"/>
      <c r="C87" s="37"/>
      <c r="D87" s="199" t="s">
        <v>131</v>
      </c>
      <c r="E87" s="37"/>
      <c r="F87" s="200" t="s">
        <v>827</v>
      </c>
      <c r="G87" s="37"/>
      <c r="H87" s="37"/>
      <c r="I87" s="134"/>
      <c r="J87" s="37"/>
      <c r="K87" s="37"/>
      <c r="L87" s="41"/>
      <c r="M87" s="201"/>
      <c r="N87" s="202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131</v>
      </c>
      <c r="AU87" s="14" t="s">
        <v>74</v>
      </c>
    </row>
    <row r="88" s="2" customFormat="1">
      <c r="A88" s="35"/>
      <c r="B88" s="36"/>
      <c r="C88" s="37"/>
      <c r="D88" s="199" t="s">
        <v>133</v>
      </c>
      <c r="E88" s="37"/>
      <c r="F88" s="203" t="s">
        <v>828</v>
      </c>
      <c r="G88" s="37"/>
      <c r="H88" s="37"/>
      <c r="I88" s="134"/>
      <c r="J88" s="37"/>
      <c r="K88" s="37"/>
      <c r="L88" s="41"/>
      <c r="M88" s="201"/>
      <c r="N88" s="202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133</v>
      </c>
      <c r="AU88" s="14" t="s">
        <v>74</v>
      </c>
    </row>
    <row r="89" s="2" customFormat="1" ht="33" customHeight="1">
      <c r="A89" s="35"/>
      <c r="B89" s="36"/>
      <c r="C89" s="186" t="s">
        <v>128</v>
      </c>
      <c r="D89" s="186" t="s">
        <v>123</v>
      </c>
      <c r="E89" s="187" t="s">
        <v>829</v>
      </c>
      <c r="F89" s="188" t="s">
        <v>830</v>
      </c>
      <c r="G89" s="189" t="s">
        <v>152</v>
      </c>
      <c r="H89" s="190">
        <v>1</v>
      </c>
      <c r="I89" s="191"/>
      <c r="J89" s="192">
        <f>ROUND(I89*H89,2)</f>
        <v>0</v>
      </c>
      <c r="K89" s="188" t="s">
        <v>127</v>
      </c>
      <c r="L89" s="41"/>
      <c r="M89" s="193" t="s">
        <v>19</v>
      </c>
      <c r="N89" s="194" t="s">
        <v>45</v>
      </c>
      <c r="O89" s="81"/>
      <c r="P89" s="195">
        <f>O89*H89</f>
        <v>0</v>
      </c>
      <c r="Q89" s="195">
        <v>0</v>
      </c>
      <c r="R89" s="195">
        <f>Q89*H89</f>
        <v>0</v>
      </c>
      <c r="S89" s="195">
        <v>0</v>
      </c>
      <c r="T89" s="19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7" t="s">
        <v>297</v>
      </c>
      <c r="AT89" s="197" t="s">
        <v>123</v>
      </c>
      <c r="AU89" s="197" t="s">
        <v>74</v>
      </c>
      <c r="AY89" s="14" t="s">
        <v>129</v>
      </c>
      <c r="BE89" s="198">
        <f>IF(N89="základní",J89,0)</f>
        <v>0</v>
      </c>
      <c r="BF89" s="198">
        <f>IF(N89="snížená",J89,0)</f>
        <v>0</v>
      </c>
      <c r="BG89" s="198">
        <f>IF(N89="zákl. přenesená",J89,0)</f>
        <v>0</v>
      </c>
      <c r="BH89" s="198">
        <f>IF(N89="sníž. přenesená",J89,0)</f>
        <v>0</v>
      </c>
      <c r="BI89" s="198">
        <f>IF(N89="nulová",J89,0)</f>
        <v>0</v>
      </c>
      <c r="BJ89" s="14" t="s">
        <v>82</v>
      </c>
      <c r="BK89" s="198">
        <f>ROUND(I89*H89,2)</f>
        <v>0</v>
      </c>
      <c r="BL89" s="14" t="s">
        <v>297</v>
      </c>
      <c r="BM89" s="197" t="s">
        <v>831</v>
      </c>
    </row>
    <row r="90" s="2" customFormat="1">
      <c r="A90" s="35"/>
      <c r="B90" s="36"/>
      <c r="C90" s="37"/>
      <c r="D90" s="199" t="s">
        <v>131</v>
      </c>
      <c r="E90" s="37"/>
      <c r="F90" s="200" t="s">
        <v>832</v>
      </c>
      <c r="G90" s="37"/>
      <c r="H90" s="37"/>
      <c r="I90" s="134"/>
      <c r="J90" s="37"/>
      <c r="K90" s="37"/>
      <c r="L90" s="41"/>
      <c r="M90" s="201"/>
      <c r="N90" s="202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131</v>
      </c>
      <c r="AU90" s="14" t="s">
        <v>74</v>
      </c>
    </row>
    <row r="91" s="2" customFormat="1">
      <c r="A91" s="35"/>
      <c r="B91" s="36"/>
      <c r="C91" s="37"/>
      <c r="D91" s="199" t="s">
        <v>133</v>
      </c>
      <c r="E91" s="37"/>
      <c r="F91" s="203" t="s">
        <v>833</v>
      </c>
      <c r="G91" s="37"/>
      <c r="H91" s="37"/>
      <c r="I91" s="134"/>
      <c r="J91" s="37"/>
      <c r="K91" s="37"/>
      <c r="L91" s="41"/>
      <c r="M91" s="247"/>
      <c r="N91" s="248"/>
      <c r="O91" s="249"/>
      <c r="P91" s="249"/>
      <c r="Q91" s="249"/>
      <c r="R91" s="249"/>
      <c r="S91" s="249"/>
      <c r="T91" s="250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133</v>
      </c>
      <c r="AU91" s="14" t="s">
        <v>74</v>
      </c>
    </row>
    <row r="92" s="2" customFormat="1" ht="6.96" customHeight="1">
      <c r="A92" s="35"/>
      <c r="B92" s="56"/>
      <c r="C92" s="57"/>
      <c r="D92" s="57"/>
      <c r="E92" s="57"/>
      <c r="F92" s="57"/>
      <c r="G92" s="57"/>
      <c r="H92" s="57"/>
      <c r="I92" s="164"/>
      <c r="J92" s="57"/>
      <c r="K92" s="57"/>
      <c r="L92" s="41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sheet="1" autoFilter="0" formatColumns="0" formatRows="0" objects="1" scenarios="1" spinCount="100000" saltValue="WVNcou/244nICyc6ts7mF5sbdfmQLnVRkeQ/r0Zj8dNatXl7v5SCIPXAv0iZSsbrtqV0HG2gDi0wxLpbJqrkfw==" hashValue="bnN0aTcPViOV/WUMCFWMgQEmfGgKI4i6pghoLhyMEJ+zvE75xpIVKbfbTSamluXFn/KrCeoYI5/ERzxbgyyqnA==" algorithmName="SHA-512" password="CC35"/>
  <autoFilter ref="C78:K91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7"/>
      <c r="AT3" s="14" t="s">
        <v>84</v>
      </c>
    </row>
    <row r="4" hidden="1" s="1" customFormat="1" ht="24.96" customHeight="1">
      <c r="B4" s="17"/>
      <c r="D4" s="130" t="s">
        <v>103</v>
      </c>
      <c r="I4" s="125"/>
      <c r="L4" s="17"/>
      <c r="M4" s="131" t="s">
        <v>10</v>
      </c>
      <c r="AT4" s="14" t="s">
        <v>4</v>
      </c>
    </row>
    <row r="5" hidden="1" s="1" customFormat="1" ht="6.96" customHeight="1">
      <c r="B5" s="17"/>
      <c r="I5" s="125"/>
      <c r="L5" s="17"/>
    </row>
    <row r="6" hidden="1" s="1" customFormat="1" ht="12" customHeight="1">
      <c r="B6" s="17"/>
      <c r="D6" s="132" t="s">
        <v>16</v>
      </c>
      <c r="I6" s="125"/>
      <c r="L6" s="17"/>
    </row>
    <row r="7" hidden="1" s="1" customFormat="1" ht="16.5" customHeight="1">
      <c r="B7" s="17"/>
      <c r="E7" s="133" t="str">
        <f>'Rekapitulace stavby'!K6</f>
        <v>Oprava kolejí a výhybek v ŽST Cheb</v>
      </c>
      <c r="F7" s="132"/>
      <c r="G7" s="132"/>
      <c r="H7" s="132"/>
      <c r="I7" s="125"/>
      <c r="L7" s="17"/>
    </row>
    <row r="8" hidden="1" s="2" customFormat="1" ht="12" customHeight="1">
      <c r="A8" s="35"/>
      <c r="B8" s="41"/>
      <c r="C8" s="35"/>
      <c r="D8" s="132" t="s">
        <v>104</v>
      </c>
      <c r="E8" s="35"/>
      <c r="F8" s="35"/>
      <c r="G8" s="35"/>
      <c r="H8" s="35"/>
      <c r="I8" s="134"/>
      <c r="J8" s="35"/>
      <c r="K8" s="35"/>
      <c r="L8" s="1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6" t="s">
        <v>834</v>
      </c>
      <c r="F9" s="35"/>
      <c r="G9" s="35"/>
      <c r="H9" s="35"/>
      <c r="I9" s="134"/>
      <c r="J9" s="35"/>
      <c r="K9" s="35"/>
      <c r="L9" s="1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34"/>
      <c r="J10" s="35"/>
      <c r="K10" s="35"/>
      <c r="L10" s="1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2" t="s">
        <v>18</v>
      </c>
      <c r="E11" s="35"/>
      <c r="F11" s="137" t="s">
        <v>19</v>
      </c>
      <c r="G11" s="35"/>
      <c r="H11" s="35"/>
      <c r="I11" s="138" t="s">
        <v>20</v>
      </c>
      <c r="J11" s="137" t="s">
        <v>19</v>
      </c>
      <c r="K11" s="35"/>
      <c r="L11" s="1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2" t="s">
        <v>21</v>
      </c>
      <c r="E12" s="35"/>
      <c r="F12" s="137" t="s">
        <v>22</v>
      </c>
      <c r="G12" s="35"/>
      <c r="H12" s="35"/>
      <c r="I12" s="138" t="s">
        <v>23</v>
      </c>
      <c r="J12" s="139" t="str">
        <f>'Rekapitulace stavby'!AN8</f>
        <v>14. 2. 2020</v>
      </c>
      <c r="K12" s="35"/>
      <c r="L12" s="1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4"/>
      <c r="J13" s="35"/>
      <c r="K13" s="35"/>
      <c r="L13" s="1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2" t="s">
        <v>25</v>
      </c>
      <c r="E14" s="35"/>
      <c r="F14" s="35"/>
      <c r="G14" s="35"/>
      <c r="H14" s="35"/>
      <c r="I14" s="138" t="s">
        <v>26</v>
      </c>
      <c r="J14" s="137" t="s">
        <v>27</v>
      </c>
      <c r="K14" s="35"/>
      <c r="L14" s="1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37" t="s">
        <v>28</v>
      </c>
      <c r="F15" s="35"/>
      <c r="G15" s="35"/>
      <c r="H15" s="35"/>
      <c r="I15" s="138" t="s">
        <v>29</v>
      </c>
      <c r="J15" s="137" t="s">
        <v>30</v>
      </c>
      <c r="K15" s="35"/>
      <c r="L15" s="1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4"/>
      <c r="J16" s="35"/>
      <c r="K16" s="35"/>
      <c r="L16" s="1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2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1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7"/>
      <c r="G18" s="137"/>
      <c r="H18" s="137"/>
      <c r="I18" s="138" t="s">
        <v>29</v>
      </c>
      <c r="J18" s="30" t="str">
        <f>'Rekapitulace stavby'!AN14</f>
        <v>Vyplň údaj</v>
      </c>
      <c r="K18" s="35"/>
      <c r="L18" s="1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4"/>
      <c r="J19" s="35"/>
      <c r="K19" s="35"/>
      <c r="L19" s="1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2" t="s">
        <v>33</v>
      </c>
      <c r="E20" s="35"/>
      <c r="F20" s="35"/>
      <c r="G20" s="35"/>
      <c r="H20" s="35"/>
      <c r="I20" s="138" t="s">
        <v>26</v>
      </c>
      <c r="J20" s="137" t="s">
        <v>19</v>
      </c>
      <c r="K20" s="35"/>
      <c r="L20" s="1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37" t="s">
        <v>34</v>
      </c>
      <c r="F21" s="35"/>
      <c r="G21" s="35"/>
      <c r="H21" s="35"/>
      <c r="I21" s="138" t="s">
        <v>29</v>
      </c>
      <c r="J21" s="137" t="s">
        <v>19</v>
      </c>
      <c r="K21" s="35"/>
      <c r="L21" s="1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4"/>
      <c r="J22" s="35"/>
      <c r="K22" s="35"/>
      <c r="L22" s="1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2" t="s">
        <v>36</v>
      </c>
      <c r="E23" s="35"/>
      <c r="F23" s="35"/>
      <c r="G23" s="35"/>
      <c r="H23" s="35"/>
      <c r="I23" s="138" t="s">
        <v>26</v>
      </c>
      <c r="J23" s="137" t="s">
        <v>19</v>
      </c>
      <c r="K23" s="35"/>
      <c r="L23" s="1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37" t="s">
        <v>37</v>
      </c>
      <c r="F24" s="35"/>
      <c r="G24" s="35"/>
      <c r="H24" s="35"/>
      <c r="I24" s="138" t="s">
        <v>29</v>
      </c>
      <c r="J24" s="137" t="s">
        <v>19</v>
      </c>
      <c r="K24" s="35"/>
      <c r="L24" s="1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4"/>
      <c r="J25" s="35"/>
      <c r="K25" s="35"/>
      <c r="L25" s="1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2" t="s">
        <v>38</v>
      </c>
      <c r="E26" s="35"/>
      <c r="F26" s="35"/>
      <c r="G26" s="35"/>
      <c r="H26" s="35"/>
      <c r="I26" s="134"/>
      <c r="J26" s="35"/>
      <c r="K26" s="35"/>
      <c r="L26" s="1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83.25" customHeight="1">
      <c r="A27" s="140"/>
      <c r="B27" s="141"/>
      <c r="C27" s="140"/>
      <c r="D27" s="140"/>
      <c r="E27" s="142" t="s">
        <v>39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4"/>
      <c r="J28" s="35"/>
      <c r="K28" s="35"/>
      <c r="L28" s="1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5"/>
      <c r="E29" s="145"/>
      <c r="F29" s="145"/>
      <c r="G29" s="145"/>
      <c r="H29" s="145"/>
      <c r="I29" s="146"/>
      <c r="J29" s="145"/>
      <c r="K29" s="145"/>
      <c r="L29" s="1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40</v>
      </c>
      <c r="E30" s="35"/>
      <c r="F30" s="35"/>
      <c r="G30" s="35"/>
      <c r="H30" s="35"/>
      <c r="I30" s="134"/>
      <c r="J30" s="148">
        <f>ROUND(J79, 2)</f>
        <v>0</v>
      </c>
      <c r="K30" s="35"/>
      <c r="L30" s="1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5"/>
      <c r="E31" s="145"/>
      <c r="F31" s="145"/>
      <c r="G31" s="145"/>
      <c r="H31" s="145"/>
      <c r="I31" s="146"/>
      <c r="J31" s="145"/>
      <c r="K31" s="145"/>
      <c r="L31" s="1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42</v>
      </c>
      <c r="G32" s="35"/>
      <c r="H32" s="35"/>
      <c r="I32" s="150" t="s">
        <v>41</v>
      </c>
      <c r="J32" s="149" t="s">
        <v>43</v>
      </c>
      <c r="K32" s="35"/>
      <c r="L32" s="1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44</v>
      </c>
      <c r="E33" s="132" t="s">
        <v>45</v>
      </c>
      <c r="F33" s="152">
        <f>ROUND((SUM(BE79:BE89)),  2)</f>
        <v>0</v>
      </c>
      <c r="G33" s="35"/>
      <c r="H33" s="35"/>
      <c r="I33" s="153">
        <v>0.20999999999999999</v>
      </c>
      <c r="J33" s="152">
        <f>ROUND(((SUM(BE79:BE89))*I33),  2)</f>
        <v>0</v>
      </c>
      <c r="K33" s="35"/>
      <c r="L33" s="1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46</v>
      </c>
      <c r="F34" s="152">
        <f>ROUND((SUM(BF79:BF89)),  2)</f>
        <v>0</v>
      </c>
      <c r="G34" s="35"/>
      <c r="H34" s="35"/>
      <c r="I34" s="153">
        <v>0.14999999999999999</v>
      </c>
      <c r="J34" s="152">
        <f>ROUND(((SUM(BF79:BF89))*I34),  2)</f>
        <v>0</v>
      </c>
      <c r="K34" s="35"/>
      <c r="L34" s="1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47</v>
      </c>
      <c r="F35" s="152">
        <f>ROUND((SUM(BG79:BG89)),  2)</f>
        <v>0</v>
      </c>
      <c r="G35" s="35"/>
      <c r="H35" s="35"/>
      <c r="I35" s="153">
        <v>0.20999999999999999</v>
      </c>
      <c r="J35" s="152">
        <f>0</f>
        <v>0</v>
      </c>
      <c r="K35" s="35"/>
      <c r="L35" s="1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2" t="s">
        <v>48</v>
      </c>
      <c r="F36" s="152">
        <f>ROUND((SUM(BH79:BH89)),  2)</f>
        <v>0</v>
      </c>
      <c r="G36" s="35"/>
      <c r="H36" s="35"/>
      <c r="I36" s="153">
        <v>0.14999999999999999</v>
      </c>
      <c r="J36" s="152">
        <f>0</f>
        <v>0</v>
      </c>
      <c r="K36" s="35"/>
      <c r="L36" s="1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2" t="s">
        <v>49</v>
      </c>
      <c r="F37" s="152">
        <f>ROUND((SUM(BI79:BI89)),  2)</f>
        <v>0</v>
      </c>
      <c r="G37" s="35"/>
      <c r="H37" s="35"/>
      <c r="I37" s="153">
        <v>0</v>
      </c>
      <c r="J37" s="152">
        <f>0</f>
        <v>0</v>
      </c>
      <c r="K37" s="35"/>
      <c r="L37" s="1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4"/>
      <c r="J38" s="35"/>
      <c r="K38" s="35"/>
      <c r="L38" s="1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4"/>
      <c r="D39" s="155" t="s">
        <v>50</v>
      </c>
      <c r="E39" s="156"/>
      <c r="F39" s="156"/>
      <c r="G39" s="157" t="s">
        <v>51</v>
      </c>
      <c r="H39" s="158" t="s">
        <v>52</v>
      </c>
      <c r="I39" s="159"/>
      <c r="J39" s="160">
        <f>SUM(J30:J37)</f>
        <v>0</v>
      </c>
      <c r="K39" s="161"/>
      <c r="L39" s="1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/>
    <row r="42" hidden="1"/>
    <row r="43" hidden="1"/>
    <row r="44" hidden="1" s="2" customFormat="1" ht="6.96" customHeight="1">
      <c r="A44" s="35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hidden="1" s="2" customFormat="1" ht="24.96" customHeight="1">
      <c r="A45" s="35"/>
      <c r="B45" s="36"/>
      <c r="C45" s="20" t="s">
        <v>106</v>
      </c>
      <c r="D45" s="37"/>
      <c r="E45" s="37"/>
      <c r="F45" s="37"/>
      <c r="G45" s="37"/>
      <c r="H45" s="37"/>
      <c r="I45" s="134"/>
      <c r="J45" s="37"/>
      <c r="K45" s="37"/>
      <c r="L45" s="1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hidden="1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4"/>
      <c r="J46" s="37"/>
      <c r="K46" s="37"/>
      <c r="L46" s="1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4"/>
      <c r="J47" s="37"/>
      <c r="K47" s="37"/>
      <c r="L47" s="1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16.5" customHeight="1">
      <c r="A48" s="35"/>
      <c r="B48" s="36"/>
      <c r="C48" s="37"/>
      <c r="D48" s="37"/>
      <c r="E48" s="168" t="str">
        <f>E7</f>
        <v>Oprava kolejí a výhybek v ŽST Cheb</v>
      </c>
      <c r="F48" s="29"/>
      <c r="G48" s="29"/>
      <c r="H48" s="29"/>
      <c r="I48" s="134"/>
      <c r="J48" s="37"/>
      <c r="K48" s="37"/>
      <c r="L48" s="1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104</v>
      </c>
      <c r="D49" s="37"/>
      <c r="E49" s="37"/>
      <c r="F49" s="37"/>
      <c r="G49" s="37"/>
      <c r="H49" s="37"/>
      <c r="I49" s="134"/>
      <c r="J49" s="37"/>
      <c r="K49" s="37"/>
      <c r="L49" s="1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66" t="str">
        <f>E9</f>
        <v>A.5 - VON (Sborník SŽDC 2019)</v>
      </c>
      <c r="F50" s="37"/>
      <c r="G50" s="37"/>
      <c r="H50" s="37"/>
      <c r="I50" s="134"/>
      <c r="J50" s="37"/>
      <c r="K50" s="37"/>
      <c r="L50" s="1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4"/>
      <c r="J51" s="37"/>
      <c r="K51" s="37"/>
      <c r="L51" s="1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hidden="1" s="2" customFormat="1" ht="12" customHeight="1">
      <c r="A52" s="35"/>
      <c r="B52" s="36"/>
      <c r="C52" s="29" t="s">
        <v>21</v>
      </c>
      <c r="D52" s="37"/>
      <c r="E52" s="37"/>
      <c r="F52" s="24" t="str">
        <f>F12</f>
        <v>ŽST Cheb</v>
      </c>
      <c r="G52" s="37"/>
      <c r="H52" s="37"/>
      <c r="I52" s="138" t="s">
        <v>23</v>
      </c>
      <c r="J52" s="69" t="str">
        <f>IF(J12="","",J12)</f>
        <v>14. 2. 2020</v>
      </c>
      <c r="K52" s="37"/>
      <c r="L52" s="1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4"/>
      <c r="J53" s="37"/>
      <c r="K53" s="37"/>
      <c r="L53" s="1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s.o.- OŘ UNL - ST K. Vary</v>
      </c>
      <c r="G54" s="37"/>
      <c r="H54" s="37"/>
      <c r="I54" s="138" t="s">
        <v>33</v>
      </c>
      <c r="J54" s="33" t="str">
        <f>E21</f>
        <v xml:space="preserve"> </v>
      </c>
      <c r="K54" s="37"/>
      <c r="L54" s="1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8" t="s">
        <v>36</v>
      </c>
      <c r="J55" s="33" t="str">
        <f>E24</f>
        <v>Monika Roztočilová</v>
      </c>
      <c r="K55" s="37"/>
      <c r="L55" s="1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4"/>
      <c r="J56" s="37"/>
      <c r="K56" s="37"/>
      <c r="L56" s="1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29.28" customHeight="1">
      <c r="A57" s="35"/>
      <c r="B57" s="36"/>
      <c r="C57" s="169" t="s">
        <v>107</v>
      </c>
      <c r="D57" s="170"/>
      <c r="E57" s="170"/>
      <c r="F57" s="170"/>
      <c r="G57" s="170"/>
      <c r="H57" s="170"/>
      <c r="I57" s="171"/>
      <c r="J57" s="172" t="s">
        <v>108</v>
      </c>
      <c r="K57" s="170"/>
      <c r="L57" s="1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4"/>
      <c r="J58" s="37"/>
      <c r="K58" s="37"/>
      <c r="L58" s="1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22.8" customHeight="1">
      <c r="A59" s="35"/>
      <c r="B59" s="36"/>
      <c r="C59" s="173" t="s">
        <v>72</v>
      </c>
      <c r="D59" s="37"/>
      <c r="E59" s="37"/>
      <c r="F59" s="37"/>
      <c r="G59" s="37"/>
      <c r="H59" s="37"/>
      <c r="I59" s="134"/>
      <c r="J59" s="99">
        <f>J79</f>
        <v>0</v>
      </c>
      <c r="K59" s="37"/>
      <c r="L59" s="1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109</v>
      </c>
    </row>
    <row r="60" hidden="1" s="2" customFormat="1" ht="21.84" customHeight="1">
      <c r="A60" s="35"/>
      <c r="B60" s="36"/>
      <c r="C60" s="37"/>
      <c r="D60" s="37"/>
      <c r="E60" s="37"/>
      <c r="F60" s="37"/>
      <c r="G60" s="37"/>
      <c r="H60" s="37"/>
      <c r="I60" s="134"/>
      <c r="J60" s="37"/>
      <c r="K60" s="37"/>
      <c r="L60" s="1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164"/>
      <c r="J61" s="57"/>
      <c r="K61" s="57"/>
      <c r="L61" s="1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/>
    <row r="63" hidden="1"/>
    <row r="64" hidden="1"/>
    <row r="65" s="2" customFormat="1" ht="6.96" customHeight="1">
      <c r="A65" s="35"/>
      <c r="B65" s="58"/>
      <c r="C65" s="59"/>
      <c r="D65" s="59"/>
      <c r="E65" s="59"/>
      <c r="F65" s="59"/>
      <c r="G65" s="59"/>
      <c r="H65" s="59"/>
      <c r="I65" s="167"/>
      <c r="J65" s="59"/>
      <c r="K65" s="59"/>
      <c r="L65" s="1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="2" customFormat="1" ht="24.96" customHeight="1">
      <c r="A66" s="35"/>
      <c r="B66" s="36"/>
      <c r="C66" s="20" t="s">
        <v>110</v>
      </c>
      <c r="D66" s="37"/>
      <c r="E66" s="37"/>
      <c r="F66" s="37"/>
      <c r="G66" s="37"/>
      <c r="H66" s="37"/>
      <c r="I66" s="134"/>
      <c r="J66" s="37"/>
      <c r="K66" s="37"/>
      <c r="L66" s="1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6.96" customHeight="1">
      <c r="A67" s="35"/>
      <c r="B67" s="36"/>
      <c r="C67" s="37"/>
      <c r="D67" s="37"/>
      <c r="E67" s="37"/>
      <c r="F67" s="37"/>
      <c r="G67" s="37"/>
      <c r="H67" s="37"/>
      <c r="I67" s="134"/>
      <c r="J67" s="37"/>
      <c r="K67" s="37"/>
      <c r="L67" s="1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12" customHeight="1">
      <c r="A68" s="35"/>
      <c r="B68" s="36"/>
      <c r="C68" s="29" t="s">
        <v>16</v>
      </c>
      <c r="D68" s="37"/>
      <c r="E68" s="37"/>
      <c r="F68" s="37"/>
      <c r="G68" s="37"/>
      <c r="H68" s="37"/>
      <c r="I68" s="134"/>
      <c r="J68" s="37"/>
      <c r="K68" s="37"/>
      <c r="L68" s="1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6.5" customHeight="1">
      <c r="A69" s="35"/>
      <c r="B69" s="36"/>
      <c r="C69" s="37"/>
      <c r="D69" s="37"/>
      <c r="E69" s="168" t="str">
        <f>E7</f>
        <v>Oprava kolejí a výhybek v ŽST Cheb</v>
      </c>
      <c r="F69" s="29"/>
      <c r="G69" s="29"/>
      <c r="H69" s="29"/>
      <c r="I69" s="134"/>
      <c r="J69" s="37"/>
      <c r="K69" s="37"/>
      <c r="L69" s="1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104</v>
      </c>
      <c r="D70" s="37"/>
      <c r="E70" s="37"/>
      <c r="F70" s="37"/>
      <c r="G70" s="37"/>
      <c r="H70" s="37"/>
      <c r="I70" s="134"/>
      <c r="J70" s="37"/>
      <c r="K70" s="37"/>
      <c r="L70" s="1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66" t="str">
        <f>E9</f>
        <v>A.5 - VON (Sborník SŽDC 2019)</v>
      </c>
      <c r="F71" s="37"/>
      <c r="G71" s="37"/>
      <c r="H71" s="37"/>
      <c r="I71" s="134"/>
      <c r="J71" s="37"/>
      <c r="K71" s="37"/>
      <c r="L71" s="1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134"/>
      <c r="J72" s="37"/>
      <c r="K72" s="37"/>
      <c r="L72" s="1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21</v>
      </c>
      <c r="D73" s="37"/>
      <c r="E73" s="37"/>
      <c r="F73" s="24" t="str">
        <f>F12</f>
        <v>ŽST Cheb</v>
      </c>
      <c r="G73" s="37"/>
      <c r="H73" s="37"/>
      <c r="I73" s="138" t="s">
        <v>23</v>
      </c>
      <c r="J73" s="69" t="str">
        <f>IF(J12="","",J12)</f>
        <v>14. 2. 2020</v>
      </c>
      <c r="K73" s="37"/>
      <c r="L73" s="1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4"/>
      <c r="J74" s="37"/>
      <c r="K74" s="37"/>
      <c r="L74" s="1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5.15" customHeight="1">
      <c r="A75" s="35"/>
      <c r="B75" s="36"/>
      <c r="C75" s="29" t="s">
        <v>25</v>
      </c>
      <c r="D75" s="37"/>
      <c r="E75" s="37"/>
      <c r="F75" s="24" t="str">
        <f>E15</f>
        <v>Správa železnic, s.o.- OŘ UNL - ST K. Vary</v>
      </c>
      <c r="G75" s="37"/>
      <c r="H75" s="37"/>
      <c r="I75" s="138" t="s">
        <v>33</v>
      </c>
      <c r="J75" s="33" t="str">
        <f>E21</f>
        <v xml:space="preserve"> </v>
      </c>
      <c r="K75" s="37"/>
      <c r="L75" s="1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31</v>
      </c>
      <c r="D76" s="37"/>
      <c r="E76" s="37"/>
      <c r="F76" s="24" t="str">
        <f>IF(E18="","",E18)</f>
        <v>Vyplň údaj</v>
      </c>
      <c r="G76" s="37"/>
      <c r="H76" s="37"/>
      <c r="I76" s="138" t="s">
        <v>36</v>
      </c>
      <c r="J76" s="33" t="str">
        <f>E24</f>
        <v>Monika Roztočilová</v>
      </c>
      <c r="K76" s="37"/>
      <c r="L76" s="1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0.32" customHeight="1">
      <c r="A77" s="35"/>
      <c r="B77" s="36"/>
      <c r="C77" s="37"/>
      <c r="D77" s="37"/>
      <c r="E77" s="37"/>
      <c r="F77" s="37"/>
      <c r="G77" s="37"/>
      <c r="H77" s="37"/>
      <c r="I77" s="134"/>
      <c r="J77" s="37"/>
      <c r="K77" s="37"/>
      <c r="L77" s="1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9" customFormat="1" ht="29.28" customHeight="1">
      <c r="A78" s="174"/>
      <c r="B78" s="175"/>
      <c r="C78" s="176" t="s">
        <v>111</v>
      </c>
      <c r="D78" s="177" t="s">
        <v>59</v>
      </c>
      <c r="E78" s="177" t="s">
        <v>55</v>
      </c>
      <c r="F78" s="177" t="s">
        <v>56</v>
      </c>
      <c r="G78" s="177" t="s">
        <v>112</v>
      </c>
      <c r="H78" s="177" t="s">
        <v>113</v>
      </c>
      <c r="I78" s="178" t="s">
        <v>114</v>
      </c>
      <c r="J78" s="177" t="s">
        <v>108</v>
      </c>
      <c r="K78" s="179" t="s">
        <v>115</v>
      </c>
      <c r="L78" s="180"/>
      <c r="M78" s="89" t="s">
        <v>19</v>
      </c>
      <c r="N78" s="90" t="s">
        <v>44</v>
      </c>
      <c r="O78" s="90" t="s">
        <v>116</v>
      </c>
      <c r="P78" s="90" t="s">
        <v>117</v>
      </c>
      <c r="Q78" s="90" t="s">
        <v>118</v>
      </c>
      <c r="R78" s="90" t="s">
        <v>119</v>
      </c>
      <c r="S78" s="90" t="s">
        <v>120</v>
      </c>
      <c r="T78" s="91" t="s">
        <v>121</v>
      </c>
      <c r="U78" s="174"/>
      <c r="V78" s="174"/>
      <c r="W78" s="174"/>
      <c r="X78" s="174"/>
      <c r="Y78" s="174"/>
      <c r="Z78" s="174"/>
      <c r="AA78" s="174"/>
      <c r="AB78" s="174"/>
      <c r="AC78" s="174"/>
      <c r="AD78" s="174"/>
      <c r="AE78" s="174"/>
    </row>
    <row r="79" s="2" customFormat="1" ht="22.8" customHeight="1">
      <c r="A79" s="35"/>
      <c r="B79" s="36"/>
      <c r="C79" s="96" t="s">
        <v>122</v>
      </c>
      <c r="D79" s="37"/>
      <c r="E79" s="37"/>
      <c r="F79" s="37"/>
      <c r="G79" s="37"/>
      <c r="H79" s="37"/>
      <c r="I79" s="134"/>
      <c r="J79" s="181">
        <f>BK79</f>
        <v>0</v>
      </c>
      <c r="K79" s="37"/>
      <c r="L79" s="41"/>
      <c r="M79" s="92"/>
      <c r="N79" s="182"/>
      <c r="O79" s="93"/>
      <c r="P79" s="183">
        <f>SUM(P80:P89)</f>
        <v>0</v>
      </c>
      <c r="Q79" s="93"/>
      <c r="R79" s="183">
        <f>SUM(R80:R89)</f>
        <v>0</v>
      </c>
      <c r="S79" s="93"/>
      <c r="T79" s="184">
        <f>SUM(T80:T89)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4" t="s">
        <v>73</v>
      </c>
      <c r="AU79" s="14" t="s">
        <v>109</v>
      </c>
      <c r="BK79" s="185">
        <f>SUM(BK80:BK89)</f>
        <v>0</v>
      </c>
    </row>
    <row r="80" s="2" customFormat="1" ht="55.5" customHeight="1">
      <c r="A80" s="35"/>
      <c r="B80" s="36"/>
      <c r="C80" s="186" t="s">
        <v>82</v>
      </c>
      <c r="D80" s="186" t="s">
        <v>123</v>
      </c>
      <c r="E80" s="187" t="s">
        <v>835</v>
      </c>
      <c r="F80" s="188" t="s">
        <v>836</v>
      </c>
      <c r="G80" s="189" t="s">
        <v>837</v>
      </c>
      <c r="H80" s="251"/>
      <c r="I80" s="191"/>
      <c r="J80" s="192">
        <f>ROUND(I80*H80,2)</f>
        <v>0</v>
      </c>
      <c r="K80" s="188" t="s">
        <v>127</v>
      </c>
      <c r="L80" s="41"/>
      <c r="M80" s="193" t="s">
        <v>19</v>
      </c>
      <c r="N80" s="194" t="s">
        <v>45</v>
      </c>
      <c r="O80" s="81"/>
      <c r="P80" s="195">
        <f>O80*H80</f>
        <v>0</v>
      </c>
      <c r="Q80" s="195">
        <v>0</v>
      </c>
      <c r="R80" s="195">
        <f>Q80*H80</f>
        <v>0</v>
      </c>
      <c r="S80" s="195">
        <v>0</v>
      </c>
      <c r="T80" s="196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97" t="s">
        <v>128</v>
      </c>
      <c r="AT80" s="197" t="s">
        <v>123</v>
      </c>
      <c r="AU80" s="197" t="s">
        <v>74</v>
      </c>
      <c r="AY80" s="14" t="s">
        <v>129</v>
      </c>
      <c r="BE80" s="198">
        <f>IF(N80="základní",J80,0)</f>
        <v>0</v>
      </c>
      <c r="BF80" s="198">
        <f>IF(N80="snížená",J80,0)</f>
        <v>0</v>
      </c>
      <c r="BG80" s="198">
        <f>IF(N80="zákl. přenesená",J80,0)</f>
        <v>0</v>
      </c>
      <c r="BH80" s="198">
        <f>IF(N80="sníž. přenesená",J80,0)</f>
        <v>0</v>
      </c>
      <c r="BI80" s="198">
        <f>IF(N80="nulová",J80,0)</f>
        <v>0</v>
      </c>
      <c r="BJ80" s="14" t="s">
        <v>82</v>
      </c>
      <c r="BK80" s="198">
        <f>ROUND(I80*H80,2)</f>
        <v>0</v>
      </c>
      <c r="BL80" s="14" t="s">
        <v>128</v>
      </c>
      <c r="BM80" s="197" t="s">
        <v>838</v>
      </c>
    </row>
    <row r="81" s="2" customFormat="1">
      <c r="A81" s="35"/>
      <c r="B81" s="36"/>
      <c r="C81" s="37"/>
      <c r="D81" s="199" t="s">
        <v>131</v>
      </c>
      <c r="E81" s="37"/>
      <c r="F81" s="200" t="s">
        <v>836</v>
      </c>
      <c r="G81" s="37"/>
      <c r="H81" s="37"/>
      <c r="I81" s="134"/>
      <c r="J81" s="37"/>
      <c r="K81" s="37"/>
      <c r="L81" s="41"/>
      <c r="M81" s="201"/>
      <c r="N81" s="202"/>
      <c r="O81" s="81"/>
      <c r="P81" s="81"/>
      <c r="Q81" s="81"/>
      <c r="R81" s="81"/>
      <c r="S81" s="81"/>
      <c r="T81" s="82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131</v>
      </c>
      <c r="AU81" s="14" t="s">
        <v>74</v>
      </c>
    </row>
    <row r="82" s="2" customFormat="1">
      <c r="A82" s="35"/>
      <c r="B82" s="36"/>
      <c r="C82" s="37"/>
      <c r="D82" s="199" t="s">
        <v>133</v>
      </c>
      <c r="E82" s="37"/>
      <c r="F82" s="203" t="s">
        <v>839</v>
      </c>
      <c r="G82" s="37"/>
      <c r="H82" s="37"/>
      <c r="I82" s="134"/>
      <c r="J82" s="37"/>
      <c r="K82" s="37"/>
      <c r="L82" s="41"/>
      <c r="M82" s="201"/>
      <c r="N82" s="202"/>
      <c r="O82" s="81"/>
      <c r="P82" s="81"/>
      <c r="Q82" s="81"/>
      <c r="R82" s="81"/>
      <c r="S82" s="81"/>
      <c r="T82" s="82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4" t="s">
        <v>133</v>
      </c>
      <c r="AU82" s="14" t="s">
        <v>74</v>
      </c>
    </row>
    <row r="83" s="2" customFormat="1" ht="21.75" customHeight="1">
      <c r="A83" s="35"/>
      <c r="B83" s="36"/>
      <c r="C83" s="186" t="s">
        <v>84</v>
      </c>
      <c r="D83" s="186" t="s">
        <v>123</v>
      </c>
      <c r="E83" s="187" t="s">
        <v>840</v>
      </c>
      <c r="F83" s="188" t="s">
        <v>841</v>
      </c>
      <c r="G83" s="189" t="s">
        <v>837</v>
      </c>
      <c r="H83" s="251"/>
      <c r="I83" s="191"/>
      <c r="J83" s="192">
        <f>ROUND(I83*H83,2)</f>
        <v>0</v>
      </c>
      <c r="K83" s="188" t="s">
        <v>127</v>
      </c>
      <c r="L83" s="41"/>
      <c r="M83" s="193" t="s">
        <v>19</v>
      </c>
      <c r="N83" s="194" t="s">
        <v>45</v>
      </c>
      <c r="O83" s="81"/>
      <c r="P83" s="195">
        <f>O83*H83</f>
        <v>0</v>
      </c>
      <c r="Q83" s="195">
        <v>0</v>
      </c>
      <c r="R83" s="195">
        <f>Q83*H83</f>
        <v>0</v>
      </c>
      <c r="S83" s="195">
        <v>0</v>
      </c>
      <c r="T83" s="19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97" t="s">
        <v>128</v>
      </c>
      <c r="AT83" s="197" t="s">
        <v>123</v>
      </c>
      <c r="AU83" s="197" t="s">
        <v>74</v>
      </c>
      <c r="AY83" s="14" t="s">
        <v>129</v>
      </c>
      <c r="BE83" s="198">
        <f>IF(N83="základní",J83,0)</f>
        <v>0</v>
      </c>
      <c r="BF83" s="198">
        <f>IF(N83="snížená",J83,0)</f>
        <v>0</v>
      </c>
      <c r="BG83" s="198">
        <f>IF(N83="zákl. přenesená",J83,0)</f>
        <v>0</v>
      </c>
      <c r="BH83" s="198">
        <f>IF(N83="sníž. přenesená",J83,0)</f>
        <v>0</v>
      </c>
      <c r="BI83" s="198">
        <f>IF(N83="nulová",J83,0)</f>
        <v>0</v>
      </c>
      <c r="BJ83" s="14" t="s">
        <v>82</v>
      </c>
      <c r="BK83" s="198">
        <f>ROUND(I83*H83,2)</f>
        <v>0</v>
      </c>
      <c r="BL83" s="14" t="s">
        <v>128</v>
      </c>
      <c r="BM83" s="197" t="s">
        <v>842</v>
      </c>
    </row>
    <row r="84" s="2" customFormat="1">
      <c r="A84" s="35"/>
      <c r="B84" s="36"/>
      <c r="C84" s="37"/>
      <c r="D84" s="199" t="s">
        <v>131</v>
      </c>
      <c r="E84" s="37"/>
      <c r="F84" s="200" t="s">
        <v>843</v>
      </c>
      <c r="G84" s="37"/>
      <c r="H84" s="37"/>
      <c r="I84" s="134"/>
      <c r="J84" s="37"/>
      <c r="K84" s="37"/>
      <c r="L84" s="41"/>
      <c r="M84" s="201"/>
      <c r="N84" s="202"/>
      <c r="O84" s="81"/>
      <c r="P84" s="81"/>
      <c r="Q84" s="81"/>
      <c r="R84" s="81"/>
      <c r="S84" s="81"/>
      <c r="T84" s="82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4" t="s">
        <v>131</v>
      </c>
      <c r="AU84" s="14" t="s">
        <v>74</v>
      </c>
    </row>
    <row r="85" s="2" customFormat="1">
      <c r="A85" s="35"/>
      <c r="B85" s="36"/>
      <c r="C85" s="37"/>
      <c r="D85" s="199" t="s">
        <v>133</v>
      </c>
      <c r="E85" s="37"/>
      <c r="F85" s="203" t="s">
        <v>844</v>
      </c>
      <c r="G85" s="37"/>
      <c r="H85" s="37"/>
      <c r="I85" s="134"/>
      <c r="J85" s="37"/>
      <c r="K85" s="37"/>
      <c r="L85" s="41"/>
      <c r="M85" s="201"/>
      <c r="N85" s="202"/>
      <c r="O85" s="81"/>
      <c r="P85" s="81"/>
      <c r="Q85" s="81"/>
      <c r="R85" s="81"/>
      <c r="S85" s="81"/>
      <c r="T85" s="82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4" t="s">
        <v>133</v>
      </c>
      <c r="AU85" s="14" t="s">
        <v>74</v>
      </c>
    </row>
    <row r="86" s="2" customFormat="1" ht="21.75" customHeight="1">
      <c r="A86" s="35"/>
      <c r="B86" s="36"/>
      <c r="C86" s="186" t="s">
        <v>139</v>
      </c>
      <c r="D86" s="186" t="s">
        <v>123</v>
      </c>
      <c r="E86" s="187" t="s">
        <v>845</v>
      </c>
      <c r="F86" s="188" t="s">
        <v>846</v>
      </c>
      <c r="G86" s="189" t="s">
        <v>152</v>
      </c>
      <c r="H86" s="190">
        <v>4</v>
      </c>
      <c r="I86" s="191"/>
      <c r="J86" s="192">
        <f>ROUND(I86*H86,2)</f>
        <v>0</v>
      </c>
      <c r="K86" s="188" t="s">
        <v>127</v>
      </c>
      <c r="L86" s="41"/>
      <c r="M86" s="193" t="s">
        <v>19</v>
      </c>
      <c r="N86" s="194" t="s">
        <v>45</v>
      </c>
      <c r="O86" s="81"/>
      <c r="P86" s="195">
        <f>O86*H86</f>
        <v>0</v>
      </c>
      <c r="Q86" s="195">
        <v>0</v>
      </c>
      <c r="R86" s="195">
        <f>Q86*H86</f>
        <v>0</v>
      </c>
      <c r="S86" s="195">
        <v>0</v>
      </c>
      <c r="T86" s="196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7" t="s">
        <v>128</v>
      </c>
      <c r="AT86" s="197" t="s">
        <v>123</v>
      </c>
      <c r="AU86" s="197" t="s">
        <v>74</v>
      </c>
      <c r="AY86" s="14" t="s">
        <v>129</v>
      </c>
      <c r="BE86" s="198">
        <f>IF(N86="základní",J86,0)</f>
        <v>0</v>
      </c>
      <c r="BF86" s="198">
        <f>IF(N86="snížená",J86,0)</f>
        <v>0</v>
      </c>
      <c r="BG86" s="198">
        <f>IF(N86="zákl. přenesená",J86,0)</f>
        <v>0</v>
      </c>
      <c r="BH86" s="198">
        <f>IF(N86="sníž. přenesená",J86,0)</f>
        <v>0</v>
      </c>
      <c r="BI86" s="198">
        <f>IF(N86="nulová",J86,0)</f>
        <v>0</v>
      </c>
      <c r="BJ86" s="14" t="s">
        <v>82</v>
      </c>
      <c r="BK86" s="198">
        <f>ROUND(I86*H86,2)</f>
        <v>0</v>
      </c>
      <c r="BL86" s="14" t="s">
        <v>128</v>
      </c>
      <c r="BM86" s="197" t="s">
        <v>847</v>
      </c>
    </row>
    <row r="87" s="2" customFormat="1">
      <c r="A87" s="35"/>
      <c r="B87" s="36"/>
      <c r="C87" s="37"/>
      <c r="D87" s="199" t="s">
        <v>131</v>
      </c>
      <c r="E87" s="37"/>
      <c r="F87" s="200" t="s">
        <v>848</v>
      </c>
      <c r="G87" s="37"/>
      <c r="H87" s="37"/>
      <c r="I87" s="134"/>
      <c r="J87" s="37"/>
      <c r="K87" s="37"/>
      <c r="L87" s="41"/>
      <c r="M87" s="201"/>
      <c r="N87" s="202"/>
      <c r="O87" s="81"/>
      <c r="P87" s="81"/>
      <c r="Q87" s="81"/>
      <c r="R87" s="81"/>
      <c r="S87" s="81"/>
      <c r="T87" s="82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4" t="s">
        <v>131</v>
      </c>
      <c r="AU87" s="14" t="s">
        <v>74</v>
      </c>
    </row>
    <row r="88" s="2" customFormat="1" ht="21.75" customHeight="1">
      <c r="A88" s="35"/>
      <c r="B88" s="36"/>
      <c r="C88" s="186" t="s">
        <v>128</v>
      </c>
      <c r="D88" s="186" t="s">
        <v>123</v>
      </c>
      <c r="E88" s="187" t="s">
        <v>849</v>
      </c>
      <c r="F88" s="188" t="s">
        <v>850</v>
      </c>
      <c r="G88" s="189" t="s">
        <v>126</v>
      </c>
      <c r="H88" s="190">
        <v>1349</v>
      </c>
      <c r="I88" s="191"/>
      <c r="J88" s="192">
        <f>ROUND(I88*H88,2)</f>
        <v>0</v>
      </c>
      <c r="K88" s="188" t="s">
        <v>127</v>
      </c>
      <c r="L88" s="41"/>
      <c r="M88" s="193" t="s">
        <v>19</v>
      </c>
      <c r="N88" s="194" t="s">
        <v>45</v>
      </c>
      <c r="O88" s="81"/>
      <c r="P88" s="195">
        <f>O88*H88</f>
        <v>0</v>
      </c>
      <c r="Q88" s="195">
        <v>0</v>
      </c>
      <c r="R88" s="195">
        <f>Q88*H88</f>
        <v>0</v>
      </c>
      <c r="S88" s="195">
        <v>0</v>
      </c>
      <c r="T88" s="19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7" t="s">
        <v>128</v>
      </c>
      <c r="AT88" s="197" t="s">
        <v>123</v>
      </c>
      <c r="AU88" s="197" t="s">
        <v>74</v>
      </c>
      <c r="AY88" s="14" t="s">
        <v>129</v>
      </c>
      <c r="BE88" s="198">
        <f>IF(N88="základní",J88,0)</f>
        <v>0</v>
      </c>
      <c r="BF88" s="198">
        <f>IF(N88="snížená",J88,0)</f>
        <v>0</v>
      </c>
      <c r="BG88" s="198">
        <f>IF(N88="zákl. přenesená",J88,0)</f>
        <v>0</v>
      </c>
      <c r="BH88" s="198">
        <f>IF(N88="sníž. přenesená",J88,0)</f>
        <v>0</v>
      </c>
      <c r="BI88" s="198">
        <f>IF(N88="nulová",J88,0)</f>
        <v>0</v>
      </c>
      <c r="BJ88" s="14" t="s">
        <v>82</v>
      </c>
      <c r="BK88" s="198">
        <f>ROUND(I88*H88,2)</f>
        <v>0</v>
      </c>
      <c r="BL88" s="14" t="s">
        <v>128</v>
      </c>
      <c r="BM88" s="197" t="s">
        <v>851</v>
      </c>
    </row>
    <row r="89" s="2" customFormat="1">
      <c r="A89" s="35"/>
      <c r="B89" s="36"/>
      <c r="C89" s="37"/>
      <c r="D89" s="199" t="s">
        <v>131</v>
      </c>
      <c r="E89" s="37"/>
      <c r="F89" s="200" t="s">
        <v>852</v>
      </c>
      <c r="G89" s="37"/>
      <c r="H89" s="37"/>
      <c r="I89" s="134"/>
      <c r="J89" s="37"/>
      <c r="K89" s="37"/>
      <c r="L89" s="41"/>
      <c r="M89" s="247"/>
      <c r="N89" s="248"/>
      <c r="O89" s="249"/>
      <c r="P89" s="249"/>
      <c r="Q89" s="249"/>
      <c r="R89" s="249"/>
      <c r="S89" s="249"/>
      <c r="T89" s="250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131</v>
      </c>
      <c r="AU89" s="14" t="s">
        <v>74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164"/>
      <c r="J90" s="57"/>
      <c r="K90" s="57"/>
      <c r="L90" s="41"/>
      <c r="M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GE/dwYEOf+2uwO2VX9fBcRK0DqHXtTUgb0KfCtAFgm8xKSmTyzK6mmXs+/Ma7WQeJiYrCzW+96crE0Obg3TkGw==" hashValue="wXLx+2yYLqCt5S8iw2wuV1NtG4ONHzxQfqNMwWvem1+D1X7ZDNNhVScrstL4S4/22JTv5Yx/W3YIi6ZNAy7i4g==" algorithmName="SHA-512" password="CC35"/>
  <autoFilter ref="C78:K8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17"/>
    </row>
    <row r="4" s="1" customFormat="1" ht="24.96" customHeight="1">
      <c r="B4" s="17"/>
      <c r="C4" s="130" t="s">
        <v>853</v>
      </c>
      <c r="H4" s="17"/>
    </row>
    <row r="5" s="1" customFormat="1" ht="12" customHeight="1">
      <c r="B5" s="17"/>
      <c r="C5" s="252" t="s">
        <v>13</v>
      </c>
      <c r="D5" s="142" t="s">
        <v>14</v>
      </c>
      <c r="E5" s="1"/>
      <c r="F5" s="1"/>
      <c r="H5" s="17"/>
    </row>
    <row r="6" s="1" customFormat="1" ht="36.96" customHeight="1">
      <c r="B6" s="17"/>
      <c r="C6" s="253" t="s">
        <v>16</v>
      </c>
      <c r="D6" s="254" t="s">
        <v>17</v>
      </c>
      <c r="E6" s="1"/>
      <c r="F6" s="1"/>
      <c r="H6" s="17"/>
    </row>
    <row r="7" s="1" customFormat="1" ht="16.5" customHeight="1">
      <c r="B7" s="17"/>
      <c r="C7" s="132" t="s">
        <v>23</v>
      </c>
      <c r="D7" s="139" t="str">
        <f>'Rekapitulace stavby'!AN8</f>
        <v>14. 2. 2020</v>
      </c>
      <c r="H7" s="17"/>
    </row>
    <row r="8" s="2" customFormat="1" ht="10.8" customHeight="1">
      <c r="A8" s="35"/>
      <c r="B8" s="41"/>
      <c r="C8" s="35"/>
      <c r="D8" s="35"/>
      <c r="E8" s="35"/>
      <c r="F8" s="35"/>
      <c r="G8" s="35"/>
      <c r="H8" s="41"/>
    </row>
    <row r="9" s="9" customFormat="1" ht="29.28" customHeight="1">
      <c r="A9" s="174"/>
      <c r="B9" s="255"/>
      <c r="C9" s="256" t="s">
        <v>55</v>
      </c>
      <c r="D9" s="257" t="s">
        <v>56</v>
      </c>
      <c r="E9" s="257" t="s">
        <v>112</v>
      </c>
      <c r="F9" s="258" t="s">
        <v>854</v>
      </c>
      <c r="G9" s="174"/>
      <c r="H9" s="255"/>
    </row>
    <row r="10" s="2" customFormat="1" ht="26.4" customHeight="1">
      <c r="A10" s="35"/>
      <c r="B10" s="41"/>
      <c r="C10" s="259" t="s">
        <v>855</v>
      </c>
      <c r="D10" s="259" t="s">
        <v>80</v>
      </c>
      <c r="E10" s="35"/>
      <c r="F10" s="35"/>
      <c r="G10" s="35"/>
      <c r="H10" s="41"/>
    </row>
    <row r="11" s="2" customFormat="1" ht="16.8" customHeight="1">
      <c r="A11" s="35"/>
      <c r="B11" s="41"/>
      <c r="C11" s="260" t="s">
        <v>97</v>
      </c>
      <c r="D11" s="261" t="s">
        <v>98</v>
      </c>
      <c r="E11" s="262" t="s">
        <v>19</v>
      </c>
      <c r="F11" s="263">
        <v>216.38200000000001</v>
      </c>
      <c r="G11" s="35"/>
      <c r="H11" s="41"/>
    </row>
    <row r="12" s="2" customFormat="1" ht="16.8" customHeight="1">
      <c r="A12" s="35"/>
      <c r="B12" s="41"/>
      <c r="C12" s="264" t="s">
        <v>19</v>
      </c>
      <c r="D12" s="264" t="s">
        <v>252</v>
      </c>
      <c r="E12" s="14" t="s">
        <v>19</v>
      </c>
      <c r="F12" s="265">
        <v>5.4180000000000001</v>
      </c>
      <c r="G12" s="35"/>
      <c r="H12" s="41"/>
    </row>
    <row r="13" s="2" customFormat="1" ht="16.8" customHeight="1">
      <c r="A13" s="35"/>
      <c r="B13" s="41"/>
      <c r="C13" s="264" t="s">
        <v>19</v>
      </c>
      <c r="D13" s="264" t="s">
        <v>253</v>
      </c>
      <c r="E13" s="14" t="s">
        <v>19</v>
      </c>
      <c r="F13" s="265">
        <v>6.3399999999999999</v>
      </c>
      <c r="G13" s="35"/>
      <c r="H13" s="41"/>
    </row>
    <row r="14" s="2" customFormat="1" ht="16.8" customHeight="1">
      <c r="A14" s="35"/>
      <c r="B14" s="41"/>
      <c r="C14" s="264" t="s">
        <v>19</v>
      </c>
      <c r="D14" s="264" t="s">
        <v>254</v>
      </c>
      <c r="E14" s="14" t="s">
        <v>19</v>
      </c>
      <c r="F14" s="265">
        <v>2.6589999999999998</v>
      </c>
      <c r="G14" s="35"/>
      <c r="H14" s="41"/>
    </row>
    <row r="15" s="2" customFormat="1" ht="16.8" customHeight="1">
      <c r="A15" s="35"/>
      <c r="B15" s="41"/>
      <c r="C15" s="264" t="s">
        <v>19</v>
      </c>
      <c r="D15" s="264" t="s">
        <v>255</v>
      </c>
      <c r="E15" s="14" t="s">
        <v>19</v>
      </c>
      <c r="F15" s="265">
        <v>4.2939999999999996</v>
      </c>
      <c r="G15" s="35"/>
      <c r="H15" s="41"/>
    </row>
    <row r="16" s="2" customFormat="1" ht="16.8" customHeight="1">
      <c r="A16" s="35"/>
      <c r="B16" s="41"/>
      <c r="C16" s="264" t="s">
        <v>19</v>
      </c>
      <c r="D16" s="264" t="s">
        <v>256</v>
      </c>
      <c r="E16" s="14" t="s">
        <v>19</v>
      </c>
      <c r="F16" s="265">
        <v>16.152999999999999</v>
      </c>
      <c r="G16" s="35"/>
      <c r="H16" s="41"/>
    </row>
    <row r="17" s="2" customFormat="1" ht="16.8" customHeight="1">
      <c r="A17" s="35"/>
      <c r="B17" s="41"/>
      <c r="C17" s="264" t="s">
        <v>19</v>
      </c>
      <c r="D17" s="264" t="s">
        <v>257</v>
      </c>
      <c r="E17" s="14" t="s">
        <v>19</v>
      </c>
      <c r="F17" s="265">
        <v>8.077</v>
      </c>
      <c r="G17" s="35"/>
      <c r="H17" s="41"/>
    </row>
    <row r="18" s="2" customFormat="1" ht="16.8" customHeight="1">
      <c r="A18" s="35"/>
      <c r="B18" s="41"/>
      <c r="C18" s="264" t="s">
        <v>19</v>
      </c>
      <c r="D18" s="264" t="s">
        <v>258</v>
      </c>
      <c r="E18" s="14" t="s">
        <v>19</v>
      </c>
      <c r="F18" s="265">
        <v>7.5650000000000004</v>
      </c>
      <c r="G18" s="35"/>
      <c r="H18" s="41"/>
    </row>
    <row r="19" s="2" customFormat="1" ht="16.8" customHeight="1">
      <c r="A19" s="35"/>
      <c r="B19" s="41"/>
      <c r="C19" s="264" t="s">
        <v>19</v>
      </c>
      <c r="D19" s="264" t="s">
        <v>259</v>
      </c>
      <c r="E19" s="14" t="s">
        <v>19</v>
      </c>
      <c r="F19" s="265">
        <v>2.1469999999999998</v>
      </c>
      <c r="G19" s="35"/>
      <c r="H19" s="41"/>
    </row>
    <row r="20" s="2" customFormat="1" ht="16.8" customHeight="1">
      <c r="A20" s="35"/>
      <c r="B20" s="41"/>
      <c r="C20" s="264" t="s">
        <v>19</v>
      </c>
      <c r="D20" s="264" t="s">
        <v>260</v>
      </c>
      <c r="E20" s="14" t="s">
        <v>19</v>
      </c>
      <c r="F20" s="265">
        <v>8.8640000000000008</v>
      </c>
      <c r="G20" s="35"/>
      <c r="H20" s="41"/>
    </row>
    <row r="21" s="2" customFormat="1" ht="16.8" customHeight="1">
      <c r="A21" s="35"/>
      <c r="B21" s="41"/>
      <c r="C21" s="264" t="s">
        <v>19</v>
      </c>
      <c r="D21" s="264" t="s">
        <v>261</v>
      </c>
      <c r="E21" s="14" t="s">
        <v>19</v>
      </c>
      <c r="F21" s="265">
        <v>3.7829999999999999</v>
      </c>
      <c r="G21" s="35"/>
      <c r="H21" s="41"/>
    </row>
    <row r="22" s="2" customFormat="1" ht="16.8" customHeight="1">
      <c r="A22" s="35"/>
      <c r="B22" s="41"/>
      <c r="C22" s="264" t="s">
        <v>19</v>
      </c>
      <c r="D22" s="264" t="s">
        <v>262</v>
      </c>
      <c r="E22" s="14" t="s">
        <v>19</v>
      </c>
      <c r="F22" s="265">
        <v>1.1240000000000001</v>
      </c>
      <c r="G22" s="35"/>
      <c r="H22" s="41"/>
    </row>
    <row r="23" s="2" customFormat="1" ht="16.8" customHeight="1">
      <c r="A23" s="35"/>
      <c r="B23" s="41"/>
      <c r="C23" s="264" t="s">
        <v>19</v>
      </c>
      <c r="D23" s="264" t="s">
        <v>263</v>
      </c>
      <c r="E23" s="14" t="s">
        <v>19</v>
      </c>
      <c r="F23" s="265">
        <v>2.1469999999999998</v>
      </c>
      <c r="G23" s="35"/>
      <c r="H23" s="41"/>
    </row>
    <row r="24" s="2" customFormat="1" ht="16.8" customHeight="1">
      <c r="A24" s="35"/>
      <c r="B24" s="41"/>
      <c r="C24" s="264" t="s">
        <v>19</v>
      </c>
      <c r="D24" s="264" t="s">
        <v>264</v>
      </c>
      <c r="E24" s="14" t="s">
        <v>19</v>
      </c>
      <c r="F24" s="265">
        <v>2.1469999999999998</v>
      </c>
      <c r="G24" s="35"/>
      <c r="H24" s="41"/>
    </row>
    <row r="25" s="2" customFormat="1" ht="16.8" customHeight="1">
      <c r="A25" s="35"/>
      <c r="B25" s="41"/>
      <c r="C25" s="264" t="s">
        <v>19</v>
      </c>
      <c r="D25" s="264" t="s">
        <v>265</v>
      </c>
      <c r="E25" s="14" t="s">
        <v>19</v>
      </c>
      <c r="F25" s="265">
        <v>3.2709999999999999</v>
      </c>
      <c r="G25" s="35"/>
      <c r="H25" s="41"/>
    </row>
    <row r="26" s="2" customFormat="1" ht="16.8" customHeight="1">
      <c r="A26" s="35"/>
      <c r="B26" s="41"/>
      <c r="C26" s="264" t="s">
        <v>19</v>
      </c>
      <c r="D26" s="264" t="s">
        <v>266</v>
      </c>
      <c r="E26" s="14" t="s">
        <v>19</v>
      </c>
      <c r="F26" s="265">
        <v>7.5650000000000004</v>
      </c>
      <c r="G26" s="35"/>
      <c r="H26" s="41"/>
    </row>
    <row r="27" s="2" customFormat="1" ht="16.8" customHeight="1">
      <c r="A27" s="35"/>
      <c r="B27" s="41"/>
      <c r="C27" s="264" t="s">
        <v>19</v>
      </c>
      <c r="D27" s="264" t="s">
        <v>267</v>
      </c>
      <c r="E27" s="14" t="s">
        <v>19</v>
      </c>
      <c r="F27" s="265">
        <v>7.5650000000000004</v>
      </c>
      <c r="G27" s="35"/>
      <c r="H27" s="41"/>
    </row>
    <row r="28" s="2" customFormat="1" ht="16.8" customHeight="1">
      <c r="A28" s="35"/>
      <c r="B28" s="41"/>
      <c r="C28" s="264" t="s">
        <v>19</v>
      </c>
      <c r="D28" s="264" t="s">
        <v>268</v>
      </c>
      <c r="E28" s="14" t="s">
        <v>19</v>
      </c>
      <c r="F28" s="265">
        <v>6.4409999999999998</v>
      </c>
      <c r="G28" s="35"/>
      <c r="H28" s="41"/>
    </row>
    <row r="29" s="2" customFormat="1" ht="16.8" customHeight="1">
      <c r="A29" s="35"/>
      <c r="B29" s="41"/>
      <c r="C29" s="264" t="s">
        <v>19</v>
      </c>
      <c r="D29" s="264" t="s">
        <v>269</v>
      </c>
      <c r="E29" s="14" t="s">
        <v>19</v>
      </c>
      <c r="F29" s="265">
        <v>21.469999999999999</v>
      </c>
      <c r="G29" s="35"/>
      <c r="H29" s="41"/>
    </row>
    <row r="30" s="2" customFormat="1" ht="16.8" customHeight="1">
      <c r="A30" s="35"/>
      <c r="B30" s="41"/>
      <c r="C30" s="264" t="s">
        <v>19</v>
      </c>
      <c r="D30" s="264" t="s">
        <v>270</v>
      </c>
      <c r="E30" s="14" t="s">
        <v>19</v>
      </c>
      <c r="F30" s="265">
        <v>5.9299999999999997</v>
      </c>
      <c r="G30" s="35"/>
      <c r="H30" s="41"/>
    </row>
    <row r="31" s="2" customFormat="1" ht="16.8" customHeight="1">
      <c r="A31" s="35"/>
      <c r="B31" s="41"/>
      <c r="C31" s="264" t="s">
        <v>19</v>
      </c>
      <c r="D31" s="264" t="s">
        <v>271</v>
      </c>
      <c r="E31" s="14" t="s">
        <v>19</v>
      </c>
      <c r="F31" s="265">
        <v>8.077</v>
      </c>
      <c r="G31" s="35"/>
      <c r="H31" s="41"/>
    </row>
    <row r="32" s="2" customFormat="1" ht="16.8" customHeight="1">
      <c r="A32" s="35"/>
      <c r="B32" s="41"/>
      <c r="C32" s="264" t="s">
        <v>19</v>
      </c>
      <c r="D32" s="264" t="s">
        <v>273</v>
      </c>
      <c r="E32" s="14" t="s">
        <v>19</v>
      </c>
      <c r="F32" s="265">
        <v>12.5</v>
      </c>
      <c r="G32" s="35"/>
      <c r="H32" s="41"/>
    </row>
    <row r="33" s="2" customFormat="1" ht="16.8" customHeight="1">
      <c r="A33" s="35"/>
      <c r="B33" s="41"/>
      <c r="C33" s="264" t="s">
        <v>19</v>
      </c>
      <c r="D33" s="264" t="s">
        <v>274</v>
      </c>
      <c r="E33" s="14" t="s">
        <v>19</v>
      </c>
      <c r="F33" s="265">
        <v>13.1</v>
      </c>
      <c r="G33" s="35"/>
      <c r="H33" s="41"/>
    </row>
    <row r="34" s="2" customFormat="1" ht="16.8" customHeight="1">
      <c r="A34" s="35"/>
      <c r="B34" s="41"/>
      <c r="C34" s="264" t="s">
        <v>19</v>
      </c>
      <c r="D34" s="264" t="s">
        <v>275</v>
      </c>
      <c r="E34" s="14" t="s">
        <v>19</v>
      </c>
      <c r="F34" s="265">
        <v>57.049999999999997</v>
      </c>
      <c r="G34" s="35"/>
      <c r="H34" s="41"/>
    </row>
    <row r="35" s="2" customFormat="1" ht="16.8" customHeight="1">
      <c r="A35" s="35"/>
      <c r="B35" s="41"/>
      <c r="C35" s="264" t="s">
        <v>19</v>
      </c>
      <c r="D35" s="264" t="s">
        <v>276</v>
      </c>
      <c r="E35" s="14" t="s">
        <v>19</v>
      </c>
      <c r="F35" s="265">
        <v>2.6949999999999998</v>
      </c>
      <c r="G35" s="35"/>
      <c r="H35" s="41"/>
    </row>
    <row r="36" s="2" customFormat="1" ht="16.8" customHeight="1">
      <c r="A36" s="35"/>
      <c r="B36" s="41"/>
      <c r="C36" s="264" t="s">
        <v>97</v>
      </c>
      <c r="D36" s="264" t="s">
        <v>277</v>
      </c>
      <c r="E36" s="14" t="s">
        <v>19</v>
      </c>
      <c r="F36" s="265">
        <v>216.38200000000001</v>
      </c>
      <c r="G36" s="35"/>
      <c r="H36" s="41"/>
    </row>
    <row r="37" s="2" customFormat="1" ht="16.8" customHeight="1">
      <c r="A37" s="35"/>
      <c r="B37" s="41"/>
      <c r="C37" s="266" t="s">
        <v>856</v>
      </c>
      <c r="D37" s="35"/>
      <c r="E37" s="35"/>
      <c r="F37" s="35"/>
      <c r="G37" s="35"/>
      <c r="H37" s="41"/>
    </row>
    <row r="38" s="2" customFormat="1" ht="16.8" customHeight="1">
      <c r="A38" s="35"/>
      <c r="B38" s="41"/>
      <c r="C38" s="264" t="s">
        <v>246</v>
      </c>
      <c r="D38" s="264" t="s">
        <v>247</v>
      </c>
      <c r="E38" s="14" t="s">
        <v>248</v>
      </c>
      <c r="F38" s="265">
        <v>216.38200000000001</v>
      </c>
      <c r="G38" s="35"/>
      <c r="H38" s="41"/>
    </row>
    <row r="39" s="2" customFormat="1" ht="16.8" customHeight="1">
      <c r="A39" s="35"/>
      <c r="B39" s="41"/>
      <c r="C39" s="264" t="s">
        <v>419</v>
      </c>
      <c r="D39" s="264" t="s">
        <v>420</v>
      </c>
      <c r="E39" s="14" t="s">
        <v>248</v>
      </c>
      <c r="F39" s="265">
        <v>216.38200000000001</v>
      </c>
      <c r="G39" s="35"/>
      <c r="H39" s="41"/>
    </row>
    <row r="40" s="2" customFormat="1" ht="16.8" customHeight="1">
      <c r="A40" s="35"/>
      <c r="B40" s="41"/>
      <c r="C40" s="264" t="s">
        <v>294</v>
      </c>
      <c r="D40" s="264" t="s">
        <v>295</v>
      </c>
      <c r="E40" s="14" t="s">
        <v>296</v>
      </c>
      <c r="F40" s="265">
        <v>1482.713</v>
      </c>
      <c r="G40" s="35"/>
      <c r="H40" s="41"/>
    </row>
    <row r="41" s="2" customFormat="1" ht="16.8" customHeight="1">
      <c r="A41" s="35"/>
      <c r="B41" s="41"/>
      <c r="C41" s="260" t="s">
        <v>100</v>
      </c>
      <c r="D41" s="261" t="s">
        <v>101</v>
      </c>
      <c r="E41" s="262" t="s">
        <v>19</v>
      </c>
      <c r="F41" s="263">
        <v>607.34699999999998</v>
      </c>
      <c r="G41" s="35"/>
      <c r="H41" s="41"/>
    </row>
    <row r="42" s="2" customFormat="1" ht="16.8" customHeight="1">
      <c r="A42" s="35"/>
      <c r="B42" s="41"/>
      <c r="C42" s="264" t="s">
        <v>19</v>
      </c>
      <c r="D42" s="264" t="s">
        <v>283</v>
      </c>
      <c r="E42" s="14" t="s">
        <v>19</v>
      </c>
      <c r="F42" s="265">
        <v>67.644000000000005</v>
      </c>
      <c r="G42" s="35"/>
      <c r="H42" s="41"/>
    </row>
    <row r="43" s="2" customFormat="1" ht="16.8" customHeight="1">
      <c r="A43" s="35"/>
      <c r="B43" s="41"/>
      <c r="C43" s="264" t="s">
        <v>19</v>
      </c>
      <c r="D43" s="264" t="s">
        <v>284</v>
      </c>
      <c r="E43" s="14" t="s">
        <v>19</v>
      </c>
      <c r="F43" s="265">
        <v>54.518000000000001</v>
      </c>
      <c r="G43" s="35"/>
      <c r="H43" s="41"/>
    </row>
    <row r="44" s="2" customFormat="1" ht="16.8" customHeight="1">
      <c r="A44" s="35"/>
      <c r="B44" s="41"/>
      <c r="C44" s="264" t="s">
        <v>19</v>
      </c>
      <c r="D44" s="264" t="s">
        <v>285</v>
      </c>
      <c r="E44" s="14" t="s">
        <v>19</v>
      </c>
      <c r="F44" s="265">
        <v>67.644000000000005</v>
      </c>
      <c r="G44" s="35"/>
      <c r="H44" s="41"/>
    </row>
    <row r="45" s="2" customFormat="1" ht="16.8" customHeight="1">
      <c r="A45" s="35"/>
      <c r="B45" s="41"/>
      <c r="C45" s="264" t="s">
        <v>19</v>
      </c>
      <c r="D45" s="264" t="s">
        <v>286</v>
      </c>
      <c r="E45" s="14" t="s">
        <v>19</v>
      </c>
      <c r="F45" s="265">
        <v>53.569000000000003</v>
      </c>
      <c r="G45" s="35"/>
      <c r="H45" s="41"/>
    </row>
    <row r="46" s="2" customFormat="1" ht="16.8" customHeight="1">
      <c r="A46" s="35"/>
      <c r="B46" s="41"/>
      <c r="C46" s="264" t="s">
        <v>19</v>
      </c>
      <c r="D46" s="264" t="s">
        <v>287</v>
      </c>
      <c r="E46" s="14" t="s">
        <v>19</v>
      </c>
      <c r="F46" s="265">
        <v>53.569000000000003</v>
      </c>
      <c r="G46" s="35"/>
      <c r="H46" s="41"/>
    </row>
    <row r="47" s="2" customFormat="1" ht="16.8" customHeight="1">
      <c r="A47" s="35"/>
      <c r="B47" s="41"/>
      <c r="C47" s="264" t="s">
        <v>19</v>
      </c>
      <c r="D47" s="264" t="s">
        <v>288</v>
      </c>
      <c r="E47" s="14" t="s">
        <v>19</v>
      </c>
      <c r="F47" s="265">
        <v>84.119</v>
      </c>
      <c r="G47" s="35"/>
      <c r="H47" s="41"/>
    </row>
    <row r="48" s="2" customFormat="1" ht="16.8" customHeight="1">
      <c r="A48" s="35"/>
      <c r="B48" s="41"/>
      <c r="C48" s="264" t="s">
        <v>19</v>
      </c>
      <c r="D48" s="264" t="s">
        <v>289</v>
      </c>
      <c r="E48" s="14" t="s">
        <v>19</v>
      </c>
      <c r="F48" s="265">
        <v>56.570999999999998</v>
      </c>
      <c r="G48" s="35"/>
      <c r="H48" s="41"/>
    </row>
    <row r="49" s="2" customFormat="1" ht="16.8" customHeight="1">
      <c r="A49" s="35"/>
      <c r="B49" s="41"/>
      <c r="C49" s="264" t="s">
        <v>19</v>
      </c>
      <c r="D49" s="264" t="s">
        <v>290</v>
      </c>
      <c r="E49" s="14" t="s">
        <v>19</v>
      </c>
      <c r="F49" s="265">
        <v>56.570999999999998</v>
      </c>
      <c r="G49" s="35"/>
      <c r="H49" s="41"/>
    </row>
    <row r="50" s="2" customFormat="1" ht="16.8" customHeight="1">
      <c r="A50" s="35"/>
      <c r="B50" s="41"/>
      <c r="C50" s="264" t="s">
        <v>19</v>
      </c>
      <c r="D50" s="264" t="s">
        <v>291</v>
      </c>
      <c r="E50" s="14" t="s">
        <v>19</v>
      </c>
      <c r="F50" s="265">
        <v>56.570999999999998</v>
      </c>
      <c r="G50" s="35"/>
      <c r="H50" s="41"/>
    </row>
    <row r="51" s="2" customFormat="1" ht="16.8" customHeight="1">
      <c r="A51" s="35"/>
      <c r="B51" s="41"/>
      <c r="C51" s="264" t="s">
        <v>19</v>
      </c>
      <c r="D51" s="264" t="s">
        <v>292</v>
      </c>
      <c r="E51" s="14" t="s">
        <v>19</v>
      </c>
      <c r="F51" s="265">
        <v>56.570999999999998</v>
      </c>
      <c r="G51" s="35"/>
      <c r="H51" s="41"/>
    </row>
    <row r="52" s="2" customFormat="1" ht="16.8" customHeight="1">
      <c r="A52" s="35"/>
      <c r="B52" s="41"/>
      <c r="C52" s="264" t="s">
        <v>100</v>
      </c>
      <c r="D52" s="264" t="s">
        <v>277</v>
      </c>
      <c r="E52" s="14" t="s">
        <v>19</v>
      </c>
      <c r="F52" s="265">
        <v>607.34699999999998</v>
      </c>
      <c r="G52" s="35"/>
      <c r="H52" s="41"/>
    </row>
    <row r="53" s="2" customFormat="1" ht="16.8" customHeight="1">
      <c r="A53" s="35"/>
      <c r="B53" s="41"/>
      <c r="C53" s="266" t="s">
        <v>856</v>
      </c>
      <c r="D53" s="35"/>
      <c r="E53" s="35"/>
      <c r="F53" s="35"/>
      <c r="G53" s="35"/>
      <c r="H53" s="41"/>
    </row>
    <row r="54" s="2" customFormat="1" ht="16.8" customHeight="1">
      <c r="A54" s="35"/>
      <c r="B54" s="41"/>
      <c r="C54" s="264" t="s">
        <v>279</v>
      </c>
      <c r="D54" s="264" t="s">
        <v>280</v>
      </c>
      <c r="E54" s="14" t="s">
        <v>248</v>
      </c>
      <c r="F54" s="265">
        <v>607.34699999999998</v>
      </c>
      <c r="G54" s="35"/>
      <c r="H54" s="41"/>
    </row>
    <row r="55" s="2" customFormat="1" ht="16.8" customHeight="1">
      <c r="A55" s="35"/>
      <c r="B55" s="41"/>
      <c r="C55" s="264" t="s">
        <v>424</v>
      </c>
      <c r="D55" s="264" t="s">
        <v>425</v>
      </c>
      <c r="E55" s="14" t="s">
        <v>248</v>
      </c>
      <c r="F55" s="265">
        <v>607.34699999999998</v>
      </c>
      <c r="G55" s="35"/>
      <c r="H55" s="41"/>
    </row>
    <row r="56" s="2" customFormat="1" ht="16.8" customHeight="1">
      <c r="A56" s="35"/>
      <c r="B56" s="41"/>
      <c r="C56" s="264" t="s">
        <v>294</v>
      </c>
      <c r="D56" s="264" t="s">
        <v>295</v>
      </c>
      <c r="E56" s="14" t="s">
        <v>296</v>
      </c>
      <c r="F56" s="265">
        <v>1482.713</v>
      </c>
      <c r="G56" s="35"/>
      <c r="H56" s="41"/>
    </row>
    <row r="57" s="2" customFormat="1" ht="7.44" customHeight="1">
      <c r="A57" s="35"/>
      <c r="B57" s="162"/>
      <c r="C57" s="163"/>
      <c r="D57" s="163"/>
      <c r="E57" s="163"/>
      <c r="F57" s="163"/>
      <c r="G57" s="163"/>
      <c r="H57" s="41"/>
    </row>
    <row r="58" s="2" customFormat="1">
      <c r="A58" s="35"/>
      <c r="B58" s="35"/>
      <c r="C58" s="35"/>
      <c r="D58" s="35"/>
      <c r="E58" s="35"/>
      <c r="F58" s="35"/>
      <c r="G58" s="35"/>
      <c r="H58" s="35"/>
    </row>
  </sheetData>
  <sheetProtection sheet="1" formatColumns="0" formatRows="0" objects="1" scenarios="1" spinCount="100000" saltValue="NHXh8aDyZOpmaxT+2VBBCifTH9CkRIkO2BnFf5/6KLG3axbI+EmIGnwaDZwGWkwVxDjfDBWxFqOhFKBj+uHsFg==" hashValue="cu+/53+7oqhbuhQ74NFZmPu0wZ+RoP7nLmcBFmdazeytPwcjW4+KnZCMCUQBDx2z98RPe58Tbut0ei0DUZ5Ao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2020-03-31T12:26:58Z</dcterms:created>
  <dcterms:modified xsi:type="dcterms:W3CDTF">2020-03-31T12:27:07Z</dcterms:modified>
</cp:coreProperties>
</file>